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E668EAAA-1AF3-164F-A74F-6798E9BD74DB}" xr6:coauthVersionLast="47" xr6:coauthVersionMax="47" xr10:uidLastSave="{00000000-0000-0000-0000-000000000000}"/>
  <bookViews>
    <workbookView xWindow="37420" yWindow="4000" windowWidth="18240" windowHeight="15840" tabRatio="1000" xr2:uid="{00000000-000D-0000-FFFF-FFFF00000000}"/>
  </bookViews>
  <sheets>
    <sheet name="Calcolatore ROI panoramica" sheetId="1" r:id="rId1"/>
    <sheet name="Campagna 1" sheetId="3" r:id="rId2"/>
    <sheet name="Campagna 2" sheetId="4" r:id="rId3"/>
    <sheet name="Campagna 3" sheetId="5" r:id="rId4"/>
    <sheet name="Campagna 4" sheetId="6" r:id="rId5"/>
    <sheet name="Campagna 5" sheetId="7" r:id="rId6"/>
    <sheet name="- Dichiarazione di non responsa" sheetId="2" r:id="rId7"/>
  </sheets>
  <externalReferences>
    <externalReference r:id="rId8"/>
  </externalReferences>
  <definedNames>
    <definedName name="Interval" localSheetId="1">'Campagna 1'!#REF!</definedName>
    <definedName name="Interval" localSheetId="2">'Campagna 2'!#REF!</definedName>
    <definedName name="Interval" localSheetId="3">'Campagna 3'!#REF!</definedName>
    <definedName name="Interval" localSheetId="4">'Campagna 4'!#REF!</definedName>
    <definedName name="Interval" localSheetId="5">'Campagna 5'!#REF!</definedName>
    <definedName name="Interval">'Calcolatore ROI panoramica'!#REF!</definedName>
    <definedName name="_xlnm.Print_Area" localSheetId="0">'Calcolatore ROI panoramica'!$B$1:$D$28</definedName>
    <definedName name="_xlnm.Print_Area" localSheetId="1">'Campagna 1'!$B$1:$F$64</definedName>
    <definedName name="_xlnm.Print_Area" localSheetId="2">'Campagna 2'!$B$1:$F$64</definedName>
    <definedName name="_xlnm.Print_Area" localSheetId="3">'Campagna 3'!$B$1:$F$64</definedName>
    <definedName name="_xlnm.Print_Area" localSheetId="4">'Campagna 4'!$B$1:$F$64</definedName>
    <definedName name="_xlnm.Print_Area" localSheetId="5">'Campagna 5'!$B$1:$F$64</definedName>
    <definedName name="ScheduleStart" localSheetId="1">'Campagna 1'!#REF!</definedName>
    <definedName name="ScheduleStart" localSheetId="2">'Campagna 2'!#REF!</definedName>
    <definedName name="ScheduleStart" localSheetId="3">'Campagna 3'!#REF!</definedName>
    <definedName name="ScheduleStart" localSheetId="4">'Campagna 4'!#REF!</definedName>
    <definedName name="ScheduleStart" localSheetId="5">'Campagna 5'!#REF!</definedName>
    <definedName name="ScheduleStart">'Calcolatore ROI panoramica'!#REF!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 localSheetId="5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E41" i="7"/>
  <c r="E42" i="7"/>
  <c r="E43" i="7"/>
  <c r="E44" i="7"/>
  <c r="E45" i="7"/>
  <c r="E46" i="7"/>
  <c r="E47" i="7"/>
  <c r="E48" i="7"/>
  <c r="E49" i="7"/>
  <c r="E50" i="7"/>
  <c r="C25" i="7"/>
  <c r="C36" i="7"/>
  <c r="C37" i="7"/>
  <c r="C56" i="7"/>
  <c r="C53" i="7"/>
  <c r="C55" i="7"/>
  <c r="C54" i="7"/>
  <c r="C52" i="7"/>
  <c r="D50" i="7"/>
  <c r="C50" i="7"/>
  <c r="C17" i="7"/>
  <c r="C13" i="6"/>
  <c r="E41" i="6"/>
  <c r="E42" i="6"/>
  <c r="E43" i="6"/>
  <c r="E44" i="6"/>
  <c r="E45" i="6"/>
  <c r="E46" i="6"/>
  <c r="E47" i="6"/>
  <c r="E48" i="6"/>
  <c r="E49" i="6"/>
  <c r="E50" i="6"/>
  <c r="C25" i="6"/>
  <c r="C36" i="6"/>
  <c r="C37" i="6"/>
  <c r="C56" i="6"/>
  <c r="C53" i="6"/>
  <c r="C55" i="6"/>
  <c r="C54" i="6"/>
  <c r="C52" i="6"/>
  <c r="D50" i="6"/>
  <c r="C50" i="6"/>
  <c r="C17" i="6"/>
  <c r="C13" i="5"/>
  <c r="E41" i="5"/>
  <c r="E42" i="5"/>
  <c r="E43" i="5"/>
  <c r="E44" i="5"/>
  <c r="E45" i="5"/>
  <c r="E46" i="5"/>
  <c r="E47" i="5"/>
  <c r="E48" i="5"/>
  <c r="E49" i="5"/>
  <c r="E50" i="5"/>
  <c r="C25" i="5"/>
  <c r="C36" i="5"/>
  <c r="C37" i="5"/>
  <c r="C56" i="5"/>
  <c r="C53" i="5"/>
  <c r="C55" i="5"/>
  <c r="C54" i="5"/>
  <c r="C52" i="5"/>
  <c r="D50" i="5"/>
  <c r="C50" i="5"/>
  <c r="C17" i="5"/>
  <c r="C13" i="4"/>
  <c r="E41" i="4"/>
  <c r="E42" i="4"/>
  <c r="E43" i="4"/>
  <c r="E44" i="4"/>
  <c r="E45" i="4"/>
  <c r="E46" i="4"/>
  <c r="E47" i="4"/>
  <c r="E48" i="4"/>
  <c r="E49" i="4"/>
  <c r="E50" i="4"/>
  <c r="C25" i="4"/>
  <c r="C36" i="4"/>
  <c r="C37" i="4"/>
  <c r="C56" i="4"/>
  <c r="C53" i="4"/>
  <c r="C55" i="4"/>
  <c r="C54" i="4"/>
  <c r="C52" i="4"/>
  <c r="D50" i="4"/>
  <c r="C50" i="4"/>
  <c r="C17" i="4"/>
  <c r="C13" i="3"/>
  <c r="E41" i="3"/>
  <c r="E42" i="3"/>
  <c r="E43" i="3"/>
  <c r="E44" i="3"/>
  <c r="E45" i="3"/>
  <c r="E46" i="3"/>
  <c r="E47" i="3"/>
  <c r="E48" i="3"/>
  <c r="E49" i="3"/>
  <c r="E50" i="3"/>
  <c r="C25" i="3"/>
  <c r="C36" i="3"/>
  <c r="C37" i="3"/>
  <c r="C56" i="3"/>
  <c r="C53" i="3"/>
  <c r="C55" i="3"/>
  <c r="C54" i="3"/>
  <c r="C52" i="3"/>
  <c r="D50" i="3"/>
  <c r="C50" i="3"/>
  <c r="C17" i="3"/>
  <c r="D26" i="1"/>
  <c r="B26" i="1"/>
  <c r="D25" i="1"/>
  <c r="B25" i="1"/>
  <c r="B24" i="1"/>
  <c r="D21" i="1"/>
  <c r="B21" i="1"/>
  <c r="D20" i="1"/>
  <c r="B20" i="1"/>
  <c r="B19" i="1"/>
  <c r="D16" i="1"/>
  <c r="B16" i="1"/>
  <c r="D15" i="1"/>
  <c r="B15" i="1"/>
  <c r="B14" i="1"/>
  <c r="D11" i="1"/>
  <c r="B11" i="1"/>
  <c r="D10" i="1"/>
  <c r="B10" i="1"/>
  <c r="B9" i="1"/>
  <c r="D6" i="1"/>
  <c r="B6" i="1"/>
  <c r="D5" i="1"/>
  <c r="B5" i="1"/>
  <c r="B4" i="1"/>
</calcChain>
</file>

<file path=xl/sharedStrings.xml><?xml version="1.0" encoding="utf-8"?>
<sst xmlns="http://schemas.openxmlformats.org/spreadsheetml/2006/main" count="315" uniqueCount="76">
  <si>
    <t>USD$</t>
  </si>
  <si>
    <t>Melissa</t>
  </si>
  <si>
    <t>ROI</t>
  </si>
  <si>
    <t>Campagna 3</t>
  </si>
  <si>
    <t>Cifre data aggiornate</t>
  </si>
  <si>
    <t>Valuta</t>
  </si>
  <si>
    <t>Nome dell'aggiornamento del personale</t>
  </si>
  <si>
    <t>OBIETTIVI</t>
  </si>
  <si>
    <t>Obiettivo ROI (%)</t>
  </si>
  <si>
    <t>Obiettivo ROI, giorni</t>
  </si>
  <si>
    <t>SPESE / ENTRATE</t>
  </si>
  <si>
    <t>Data di lancio del sito</t>
  </si>
  <si>
    <t>Giorni di durata del sito</t>
  </si>
  <si>
    <t>Numero di visitatori unici</t>
  </si>
  <si>
    <t>Numero netto di visitatori unici</t>
  </si>
  <si>
    <t>Numero di visualizzazioni pagina</t>
  </si>
  <si>
    <t>Media delle visualizzazioni di pagina (Pagine per visitatore)</t>
  </si>
  <si>
    <t>COSTI DI SVILUPPO E OPERATIVI</t>
  </si>
  <si>
    <t>Costi di sviluppo</t>
  </si>
  <si>
    <t>Sviluppo concettuale</t>
  </si>
  <si>
    <t>Operazione, supporto, hosting</t>
  </si>
  <si>
    <t xml:space="preserve">Risorse interne </t>
  </si>
  <si>
    <t>Costi, altro</t>
  </si>
  <si>
    <t>Costo totale di sviluppo e operazioni</t>
  </si>
  <si>
    <t>COSTI DI MARKETING</t>
  </si>
  <si>
    <t>Annunci - Giornale</t>
  </si>
  <si>
    <t>Annunci - Radio</t>
  </si>
  <si>
    <t>Annunci - Riviste</t>
  </si>
  <si>
    <t>Sponsorizzazioni</t>
  </si>
  <si>
    <t>Costo totale di marketing</t>
  </si>
  <si>
    <t>Costo totale di operazioni e marketing</t>
  </si>
  <si>
    <t>INVITI ALL'AZIONE ED ENTRATE</t>
  </si>
  <si>
    <t>NUMERO</t>
  </si>
  <si>
    <t>VALORE (USD)</t>
  </si>
  <si>
    <t>SOMMA</t>
  </si>
  <si>
    <t>NOTE</t>
  </si>
  <si>
    <t>Una visita unica</t>
  </si>
  <si>
    <t>Sito condiviso su Facebook</t>
  </si>
  <si>
    <t>L'utente è diventato cliente (tramite il sito web)</t>
  </si>
  <si>
    <t>Cliente servito via telefono (tramite il pulsante "Contattaci")</t>
  </si>
  <si>
    <t>Telefonato a un dipendente</t>
  </si>
  <si>
    <t>Fatturato totale</t>
  </si>
  <si>
    <t>Bassa</t>
  </si>
  <si>
    <t>Media</t>
  </si>
  <si>
    <t>ROI % (se maggiore di 0% è un profitto)</t>
  </si>
  <si>
    <t>Alta</t>
  </si>
  <si>
    <t>Ricavi/Costi (% investimento restituito)</t>
  </si>
  <si>
    <t>Fisso</t>
  </si>
  <si>
    <t>Giorni per pareggiare (al tasso attuale di attività)</t>
  </si>
  <si>
    <t>Giorni per raggiungere l'obiettivo ROI (al tasso attuale)</t>
  </si>
  <si>
    <t>Prognosi: ROI base sul periodo di tempo elencato e tasso corrente</t>
  </si>
  <si>
    <t>MISURE PER AUMENTARE IL ROI</t>
  </si>
  <si>
    <t>PROBLEMA</t>
  </si>
  <si>
    <t>DATA</t>
  </si>
  <si>
    <t>RESPONSABILE</t>
  </si>
  <si>
    <t>PRIORITÀ</t>
  </si>
  <si>
    <t>SOLUZIONE</t>
  </si>
  <si>
    <t>Campagna 4</t>
  </si>
  <si>
    <t>Campagna 5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</si>
  <si>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</si>
  <si>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Campagna 2</t>
  </si>
  <si>
    <t>CALCOLATORE ROI SITO WEB</t>
  </si>
  <si>
    <t>CALCOLATORE ROI CAMPAGNE PANORAMICA</t>
  </si>
  <si>
    <t>PROGETTO</t>
  </si>
  <si>
    <t>LEGENDA STATO</t>
  </si>
  <si>
    <t>STATO</t>
  </si>
  <si>
    <t>ATTIVO</t>
  </si>
  <si>
    <t>NON INIZIATO</t>
  </si>
  <si>
    <t>GIORNI PER RAGGIUNGERE L'OBIETTIVO</t>
  </si>
  <si>
    <t>PAUSA</t>
  </si>
  <si>
    <t>FINITO</t>
  </si>
  <si>
    <t xml:space="preserve">*Inserisci manualmente "STATO". Tutti gli altri dati di questo diagramma si popolano automaticamente. </t>
  </si>
  <si>
    <t>CLICCA QUI PER CREARE IN SMARTSHEET</t>
  </si>
  <si>
    <t>Campagna 1</t>
  </si>
  <si>
    <t>Prognosi: ROI base sul periodo di tempo elencato e tasso corrente</t>
    <phoneticPr fontId="22" type="noConversion"/>
  </si>
  <si>
    <t>Giorni per raggiungere l'obiettivo ROI (al tasso attuale)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</si>
</sst>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mm"/>
    <numFmt numFmtId="166" formatCode="0.0%"/>
    <numFmt numFmtId="167" formatCode="_(&quot;$&quot;* #,##0_);_(&quot;$&quot;* \(#,##0\);_(&quot;$&quot;* &quot;-&quot;??_);_(@_)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2"/>
    </font>
    <font>
      <sz val="12"/>
      <color theme="0"/>
      <name val="Arial"/>
      <family val="2"/>
    </font>
    <font>
      <b/>
      <sz val="10"/>
      <color theme="1"/>
      <name val="Century Gothic"/>
      <family val="2"/>
    </font>
    <font>
      <b/>
      <sz val="12"/>
      <color theme="0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1"/>
    </font>
    <font>
      <b/>
      <sz val="18"/>
      <color theme="0" tint="-0.499984740745262"/>
      <name val="Century Gothic"/>
      <family val="1"/>
    </font>
    <font>
      <b/>
      <sz val="10"/>
      <color indexed="9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164" fontId="9" fillId="2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67" fontId="6" fillId="7" borderId="1" xfId="0" applyNumberFormat="1" applyFont="1" applyFill="1" applyBorder="1" applyAlignment="1">
      <alignment horizontal="right" vertical="center" indent="1"/>
    </xf>
    <xf numFmtId="167" fontId="6" fillId="8" borderId="1" xfId="0" applyNumberFormat="1" applyFont="1" applyFill="1" applyBorder="1" applyAlignment="1">
      <alignment horizontal="right" vertical="center" indent="1"/>
    </xf>
    <xf numFmtId="14" fontId="6" fillId="7" borderId="1" xfId="0" applyNumberFormat="1" applyFont="1" applyFill="1" applyBorder="1" applyAlignment="1">
      <alignment horizontal="right" vertical="center" indent="1"/>
    </xf>
    <xf numFmtId="164" fontId="12" fillId="2" borderId="1" xfId="0" applyNumberFormat="1" applyFont="1" applyFill="1" applyBorder="1" applyAlignment="1">
      <alignment horizontal="left" vertical="center" indent="1"/>
    </xf>
    <xf numFmtId="9" fontId="6" fillId="7" borderId="1" xfId="1" applyFont="1" applyFill="1" applyBorder="1" applyAlignment="1">
      <alignment horizontal="right" vertical="center" indent="1"/>
    </xf>
    <xf numFmtId="1" fontId="6" fillId="8" borderId="1" xfId="0" applyNumberFormat="1" applyFont="1" applyFill="1" applyBorder="1" applyAlignment="1">
      <alignment horizontal="right" vertical="center" indent="1"/>
    </xf>
    <xf numFmtId="1" fontId="6" fillId="4" borderId="1" xfId="0" applyNumberFormat="1" applyFont="1" applyFill="1" applyBorder="1" applyAlignment="1">
      <alignment horizontal="right" vertical="center" indent="1"/>
    </xf>
    <xf numFmtId="2" fontId="11" fillId="6" borderId="1" xfId="1" applyNumberFormat="1" applyFont="1" applyFill="1" applyBorder="1" applyAlignment="1">
      <alignment horizontal="right" vertical="center" indent="1"/>
    </xf>
    <xf numFmtId="167" fontId="11" fillId="6" borderId="1" xfId="1" applyNumberFormat="1" applyFont="1" applyFill="1" applyBorder="1" applyAlignment="1">
      <alignment horizontal="right" vertical="center" indent="1"/>
    </xf>
    <xf numFmtId="0" fontId="2" fillId="4" borderId="0" xfId="0" applyFont="1" applyFill="1"/>
    <xf numFmtId="164" fontId="9" fillId="4" borderId="0" xfId="0" applyNumberFormat="1" applyFont="1" applyFill="1" applyAlignment="1">
      <alignment horizontal="left" vertical="center" indent="1"/>
    </xf>
    <xf numFmtId="167" fontId="11" fillId="4" borderId="0" xfId="1" applyNumberFormat="1" applyFont="1" applyFill="1" applyBorder="1" applyAlignment="1">
      <alignment horizontal="right" vertical="center" indent="1"/>
    </xf>
    <xf numFmtId="167" fontId="6" fillId="4" borderId="1" xfId="0" applyNumberFormat="1" applyFont="1" applyFill="1" applyBorder="1" applyAlignment="1">
      <alignment horizontal="right" vertical="center" indent="1"/>
    </xf>
    <xf numFmtId="167" fontId="11" fillId="9" borderId="1" xfId="1" applyNumberFormat="1" applyFont="1" applyFill="1" applyBorder="1" applyAlignment="1">
      <alignment horizontal="right" vertical="center" indent="1"/>
    </xf>
    <xf numFmtId="2" fontId="6" fillId="4" borderId="1" xfId="0" applyNumberFormat="1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1" fontId="11" fillId="6" borderId="1" xfId="1" applyNumberFormat="1" applyFont="1" applyFill="1" applyBorder="1" applyAlignment="1">
      <alignment horizontal="right" vertical="center" indent="1"/>
    </xf>
    <xf numFmtId="164" fontId="14" fillId="3" borderId="3" xfId="0" applyNumberFormat="1" applyFont="1" applyFill="1" applyBorder="1" applyAlignment="1">
      <alignment horizontal="left" vertical="center" indent="1"/>
    </xf>
    <xf numFmtId="10" fontId="2" fillId="0" borderId="0" xfId="0" applyNumberFormat="1" applyFont="1"/>
    <xf numFmtId="14" fontId="6" fillId="4" borderId="1" xfId="0" applyNumberFormat="1" applyFont="1" applyFill="1" applyBorder="1" applyAlignment="1">
      <alignment horizontal="right" vertical="center" indent="1"/>
    </xf>
    <xf numFmtId="0" fontId="13" fillId="0" borderId="0" xfId="0" applyFont="1"/>
    <xf numFmtId="0" fontId="3" fillId="4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6" fontId="16" fillId="6" borderId="1" xfId="1" applyNumberFormat="1" applyFont="1" applyFill="1" applyBorder="1" applyAlignment="1">
      <alignment horizontal="right" vertical="center" indent="1"/>
    </xf>
    <xf numFmtId="0" fontId="7" fillId="4" borderId="0" xfId="0" applyFont="1" applyFill="1"/>
    <xf numFmtId="1" fontId="17" fillId="6" borderId="1" xfId="0" applyNumberFormat="1" applyFont="1" applyFill="1" applyBorder="1" applyAlignment="1">
      <alignment horizontal="right" vertical="center" indent="1"/>
    </xf>
    <xf numFmtId="0" fontId="16" fillId="7" borderId="1" xfId="1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9" fillId="8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left" vertical="center" indent="1"/>
    </xf>
    <xf numFmtId="167" fontId="9" fillId="7" borderId="1" xfId="0" applyNumberFormat="1" applyFont="1" applyFill="1" applyBorder="1" applyAlignment="1">
      <alignment horizontal="right" vertical="center" indent="1"/>
    </xf>
    <xf numFmtId="164" fontId="6" fillId="2" borderId="5" xfId="0" applyNumberFormat="1" applyFont="1" applyFill="1" applyBorder="1" applyAlignment="1">
      <alignment horizontal="left" vertical="center" indent="1"/>
    </xf>
    <xf numFmtId="167" fontId="9" fillId="7" borderId="5" xfId="0" applyNumberFormat="1" applyFont="1" applyFill="1" applyBorder="1" applyAlignment="1">
      <alignment horizontal="right" vertical="center" indent="1"/>
    </xf>
    <xf numFmtId="0" fontId="11" fillId="10" borderId="3" xfId="0" applyFont="1" applyFill="1" applyBorder="1" applyAlignment="1">
      <alignment horizontal="left" vertical="center" indent="1"/>
    </xf>
    <xf numFmtId="0" fontId="11" fillId="10" borderId="6" xfId="0" applyFont="1" applyFill="1" applyBorder="1" applyAlignment="1">
      <alignment horizontal="left" vertical="center" indent="1"/>
    </xf>
    <xf numFmtId="165" fontId="10" fillId="10" borderId="4" xfId="0" applyNumberFormat="1" applyFont="1" applyFill="1" applyBorder="1" applyAlignment="1">
      <alignment horizontal="left" vertical="center" indent="1"/>
    </xf>
    <xf numFmtId="164" fontId="11" fillId="11" borderId="5" xfId="0" applyNumberFormat="1" applyFont="1" applyFill="1" applyBorder="1" applyAlignment="1">
      <alignment horizontal="right" vertical="center" indent="1"/>
    </xf>
    <xf numFmtId="164" fontId="11" fillId="11" borderId="1" xfId="0" applyNumberFormat="1" applyFont="1" applyFill="1" applyBorder="1" applyAlignment="1">
      <alignment horizontal="right" vertical="center" indent="1"/>
    </xf>
    <xf numFmtId="164" fontId="11" fillId="11" borderId="1" xfId="0" applyNumberFormat="1" applyFont="1" applyFill="1" applyBorder="1" applyAlignment="1">
      <alignment horizontal="right" vertical="center" wrapText="1" indent="1"/>
    </xf>
    <xf numFmtId="0" fontId="18" fillId="0" borderId="0" xfId="0" applyFont="1"/>
    <xf numFmtId="165" fontId="10" fillId="11" borderId="1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 indent="1"/>
    </xf>
    <xf numFmtId="0" fontId="11" fillId="10" borderId="0" xfId="0" applyFont="1" applyFill="1" applyAlignment="1">
      <alignment vertical="center"/>
    </xf>
    <xf numFmtId="0" fontId="11" fillId="11" borderId="0" xfId="0" applyFont="1" applyFill="1" applyAlignment="1">
      <alignment horizontal="left" vertical="center" indent="1"/>
    </xf>
    <xf numFmtId="0" fontId="11" fillId="11" borderId="0" xfId="0" applyFont="1" applyFill="1" applyAlignment="1">
      <alignment vertical="center"/>
    </xf>
    <xf numFmtId="10" fontId="15" fillId="10" borderId="4" xfId="1" applyNumberFormat="1" applyFont="1" applyFill="1" applyBorder="1" applyAlignment="1">
      <alignment horizontal="right" vertical="center" indent="1"/>
    </xf>
    <xf numFmtId="1" fontId="15" fillId="10" borderId="4" xfId="1" applyNumberFormat="1" applyFont="1" applyFill="1" applyBorder="1" applyAlignment="1">
      <alignment horizontal="right" vertical="center" indent="1"/>
    </xf>
    <xf numFmtId="10" fontId="15" fillId="10" borderId="4" xfId="1" applyNumberFormat="1" applyFont="1" applyFill="1" applyBorder="1" applyAlignment="1">
      <alignment horizontal="righ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164" fontId="11" fillId="6" borderId="1" xfId="0" applyNumberFormat="1" applyFont="1" applyFill="1" applyBorder="1" applyAlignment="1">
      <alignment horizontal="left" vertical="center" indent="1"/>
    </xf>
    <xf numFmtId="167" fontId="11" fillId="6" borderId="1" xfId="0" applyNumberFormat="1" applyFont="1" applyFill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left" vertical="center" indent="1"/>
    </xf>
    <xf numFmtId="164" fontId="20" fillId="6" borderId="1" xfId="0" applyNumberFormat="1" applyFont="1" applyFill="1" applyBorder="1" applyAlignment="1">
      <alignment horizontal="left" vertical="center" indent="1"/>
    </xf>
    <xf numFmtId="167" fontId="20" fillId="6" borderId="1" xfId="0" applyNumberFormat="1" applyFont="1" applyFill="1" applyBorder="1" applyAlignment="1">
      <alignment horizontal="center" vertical="center"/>
    </xf>
    <xf numFmtId="167" fontId="20" fillId="6" borderId="1" xfId="0" applyNumberFormat="1" applyFont="1" applyFill="1" applyBorder="1" applyAlignment="1">
      <alignment horizontal="left" vertical="center" indent="1"/>
    </xf>
    <xf numFmtId="0" fontId="11" fillId="10" borderId="0" xfId="0" applyFont="1" applyFill="1" applyAlignment="1">
      <alignment horizontal="left" vertical="center" indent="1"/>
    </xf>
    <xf numFmtId="0" fontId="23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29"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Website+ROI+Calculator-excel-37942-it&amp;lpa=ic+Website+ROI+Calculator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279400</xdr:colOff>
      <xdr:row>0</xdr:row>
      <xdr:rowOff>88900</xdr:rowOff>
    </xdr:from>
    <xdr:to>
      <xdr:col>6</xdr:col>
      <xdr:colOff>12700</xdr:colOff>
      <xdr:row>0</xdr:row>
      <xdr:rowOff>454568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6098E-1CF7-0044-8E69-2610B8983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0300" y="88900"/>
          <a:ext cx="3492500" cy="3656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Website+ROI+Calculator-excel-37942-it&amp;lpa=ic+Website+ROI+Calculator+excel+3794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I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3.5" style="1" customWidth="1"/>
    <col min="3" max="3" width="37.6640625" style="34" customWidth="1"/>
    <col min="4" max="4" width="23.6640625" style="1" customWidth="1"/>
    <col min="5" max="5" width="3.33203125" style="1" customWidth="1"/>
    <col min="6" max="6" width="22.33203125" style="1" customWidth="1"/>
    <col min="7" max="7" width="3.33203125" style="1" customWidth="1"/>
    <col min="10" max="16384" width="10.83203125" style="1"/>
  </cols>
  <sheetData>
    <row r="1" spans="1:6" customFormat="1" ht="42" customHeight="1">
      <c r="A1" s="1"/>
      <c r="B1" s="3" t="s">
        <v>61</v>
      </c>
      <c r="C1" s="32"/>
      <c r="D1" s="3"/>
    </row>
    <row r="2" spans="1:6" customFormat="1" ht="35" customHeight="1">
      <c r="A2" s="1"/>
      <c r="B2" s="55" t="s">
        <v>62</v>
      </c>
      <c r="C2" s="32"/>
      <c r="D2" s="3"/>
    </row>
    <row r="3" spans="1:6" s="2" customFormat="1" ht="25" customHeight="1">
      <c r="B3" s="47" t="s">
        <v>63</v>
      </c>
      <c r="C3" s="48"/>
      <c r="D3" s="49"/>
      <c r="F3" s="54" t="s">
        <v>64</v>
      </c>
    </row>
    <row r="4" spans="1:6" ht="25" customHeight="1">
      <c r="B4" s="45" t="str">
        <f>'Campagna 1'!$B$1</f>
        <v>Campagna 1</v>
      </c>
      <c r="C4" s="50" t="s">
        <v>65</v>
      </c>
      <c r="D4" s="46" t="s">
        <v>66</v>
      </c>
      <c r="F4" s="40" t="s">
        <v>67</v>
      </c>
    </row>
    <row r="5" spans="1:6" ht="25" customHeight="1">
      <c r="B5" s="7" t="str">
        <f>"Obiettivo ROI:  "&amp;'Campagna 1'!$C$8&amp;"00%"</f>
        <v>Obiettivo ROI:  200%</v>
      </c>
      <c r="C5" s="51" t="s">
        <v>2</v>
      </c>
      <c r="D5" s="12" t="str">
        <f>IF('Campagna 1'!$C$13&lt;'Campagna 1'!$C$9,IF('Campagna 1'!$C$56&gt;'Campagna 1'!$C$8,"aumento "&amp;ROUND('Campagna 1'!$C$56*100,2)&amp;"%","diminuzione "&amp;ROUND('Campagna 1'!$C$56*100,2)&amp;"%"),IF('Campagna 1'!$C$52&gt;'Campagna 1'!$C$8,"aumento "&amp;ROUND('Campagna 1'!$C$52*100,2)&amp;"%","diminuzione "&amp;ROUND('Campagna 1'!$C$52*100,2)&amp;"%"))</f>
        <v>diminuzione -3.43%</v>
      </c>
      <c r="F5" s="41" t="s">
        <v>66</v>
      </c>
    </row>
    <row r="6" spans="1:6" ht="25" customHeight="1">
      <c r="B6" s="14" t="str">
        <f>IF($D$4="Finito"," Era attivo per ","È stato attivo per ")&amp;'Campagna 1'!$C$13&amp;" giorni (obiettivo ROI: "&amp;'Campagna 1'!$C$9&amp;" giorni)"</f>
        <v>È stato attivo per 95 giorni (obiettivo ROI: 400 giorni)</v>
      </c>
      <c r="C6" s="52" t="s">
        <v>68</v>
      </c>
      <c r="D6" s="35" t="str">
        <f>IF('Campagna 1'!$C$55&lt;'Campagna 1'!$C$9,"Ok - "&amp;ROUND('Campagna 1'!$C$55,0),"  "&amp;ROUND('Campagna 1'!$C$55,0))</f>
        <v xml:space="preserve">  1243</v>
      </c>
      <c r="F6" s="42" t="s">
        <v>69</v>
      </c>
    </row>
    <row r="7" spans="1:6" s="1" customFormat="1" ht="25" customHeight="1">
      <c r="B7" s="9"/>
      <c r="C7" s="33"/>
      <c r="D7" s="9"/>
      <c r="F7" s="43" t="s">
        <v>70</v>
      </c>
    </row>
    <row r="8" spans="1:6" ht="25" customHeight="1">
      <c r="B8" s="47" t="s">
        <v>63</v>
      </c>
      <c r="C8" s="48"/>
      <c r="D8" s="49"/>
      <c r="F8" s="39"/>
    </row>
    <row r="9" spans="1:6" ht="25" customHeight="1">
      <c r="B9" s="6" t="str">
        <f>'Campagna 2'!$B$1</f>
        <v>Campagna 2</v>
      </c>
      <c r="C9" s="50" t="s">
        <v>65</v>
      </c>
      <c r="D9" s="44" t="s">
        <v>67</v>
      </c>
      <c r="F9" s="39"/>
    </row>
    <row r="10" spans="1:6" ht="25" customHeight="1">
      <c r="B10" s="7" t="str">
        <f>"Obiettivo ROI:  "&amp;'Campagna 2'!$C$8&amp;"00%"</f>
        <v>Obiettivo ROI:  400%</v>
      </c>
      <c r="C10" s="51" t="s">
        <v>2</v>
      </c>
      <c r="D10" s="12" t="str">
        <f>IF('Campagna 2'!$C$13&lt;'Campagna 2'!$C$9,IF('Campagna 2'!$C$56&gt;'Campagna 2'!$C$8,"aumento "&amp;ROUND('Campagna 2'!$C$56*100,2)&amp;"%","diminuzione "&amp;ROUND('Campagna 2'!$C$56*100,2)&amp;"%"),IF('Campagna 2'!$C$52&gt;'Campagna 2'!$C$8,"aumento "&amp;ROUND('Campagna 2'!$C$52*100,2)&amp;"%","diminuzione "&amp;ROUND('Campagna 2'!$C$52*100,2)&amp;"%"))</f>
        <v>aumento 472.37%</v>
      </c>
      <c r="F10" s="39"/>
    </row>
    <row r="11" spans="1:6" ht="25" customHeight="1">
      <c r="B11" s="14" t="str">
        <f>IF($D$4="Finito"," Era attivo per ","È stato attivo per ")&amp;'Campagna 2'!$C$13&amp;" giorni (obiettivo ROI: "&amp;'Campagna 2'!$C$9&amp;" giorni)"</f>
        <v>È stato attivo per 38 giorni (obiettivo ROI: 100 giorni)</v>
      </c>
      <c r="C11" s="52" t="s">
        <v>68</v>
      </c>
      <c r="D11" s="35" t="str">
        <f>IF('Campagna 2'!$C$55&lt;'Campagna 2'!$C$9,"Ok - "&amp;ROUND('Campagna 2'!$C$55,0),"  "&amp;ROUND('Campagna 2'!$C$55,0))</f>
        <v>Ok - 87</v>
      </c>
      <c r="F11" s="39"/>
    </row>
    <row r="12" spans="1:6" s="1" customFormat="1" ht="25" customHeight="1">
      <c r="B12" s="9"/>
      <c r="C12" s="33"/>
      <c r="D12" s="9"/>
      <c r="F12" s="39"/>
    </row>
    <row r="13" spans="1:6" ht="25" customHeight="1">
      <c r="B13" s="47" t="s">
        <v>63</v>
      </c>
      <c r="C13" s="48"/>
      <c r="D13" s="49"/>
      <c r="F13" s="39"/>
    </row>
    <row r="14" spans="1:6" ht="25" customHeight="1">
      <c r="B14" s="6" t="str">
        <f>'Campagna 3'!$B$1</f>
        <v>Campagna 3</v>
      </c>
      <c r="C14" s="50" t="s">
        <v>65</v>
      </c>
      <c r="D14" s="44" t="s">
        <v>66</v>
      </c>
      <c r="F14" s="39"/>
    </row>
    <row r="15" spans="1:6" ht="25" customHeight="1">
      <c r="B15" s="7" t="str">
        <f>"Obiettivo ROI:  "&amp;'Campagna 3'!$C$8&amp;"00%"</f>
        <v>Obiettivo ROI:  200%</v>
      </c>
      <c r="C15" s="51" t="s">
        <v>2</v>
      </c>
      <c r="D15" s="12" t="str">
        <f>IF('Campagna 3'!$C$13&lt;'Campagna 3'!$C$9,IF('Campagna 3'!$C$56&gt;'Campagna 3'!$C$8,"aumento "&amp;ROUND('Campagna 3'!$C$56*100,2)&amp;"%","diminuzione "&amp;ROUND('Campagna 3'!$C$56*100,2)&amp;"%"),IF('Campagna 3'!$C$52&gt;'Campagna 3'!$C$8,"aumento "&amp;ROUND('Campagna 3'!$C$52*100,2)&amp;"%","diminuzione "&amp;ROUND('Campagna 3'!$C$52*100,2)&amp;"%"))</f>
        <v>aumento 228.23%</v>
      </c>
      <c r="F15" s="39"/>
    </row>
    <row r="16" spans="1:6" ht="25" customHeight="1">
      <c r="B16" s="14" t="str">
        <f>IF($D$4="Finito"," Era attivo per ","È stato attivo per ")&amp;'Campagna 3'!$C$13&amp;" giorni (obiettivo ROI: "&amp;'Campagna 3'!$C$9&amp;" giorni)"</f>
        <v>È stato attivo per 38 giorni (obiettivo ROI: 400 giorni)</v>
      </c>
      <c r="C16" s="52" t="s">
        <v>68</v>
      </c>
      <c r="D16" s="35" t="str">
        <f>IF('Campagna 3'!$C$55&lt;'Campagna 3'!$C$9,"Ok - "&amp;ROUND('Campagna 3'!$C$55,0),"  "&amp;ROUND('Campagna 3'!$C$55,0))</f>
        <v>Ok - 366</v>
      </c>
      <c r="F16" s="39"/>
    </row>
    <row r="17" spans="2:9" ht="25" customHeight="1">
      <c r="B17" s="36"/>
      <c r="C17" s="36"/>
      <c r="D17" s="36"/>
      <c r="F17" s="39"/>
    </row>
    <row r="18" spans="2:9" ht="25" customHeight="1">
      <c r="B18" s="47" t="s">
        <v>63</v>
      </c>
      <c r="C18" s="48"/>
      <c r="D18" s="49"/>
      <c r="F18" s="39"/>
    </row>
    <row r="19" spans="2:9" ht="25" customHeight="1">
      <c r="B19" s="6" t="str">
        <f>'Campagna 4'!$B$1</f>
        <v>Campagna 4</v>
      </c>
      <c r="C19" s="50" t="s">
        <v>65</v>
      </c>
      <c r="D19" s="44" t="s">
        <v>66</v>
      </c>
      <c r="F19" s="39"/>
    </row>
    <row r="20" spans="2:9" ht="25" customHeight="1">
      <c r="B20" s="7" t="str">
        <f>"Obiettivo ROI:  "&amp;'Campagna 4'!$C$8&amp;"00%"</f>
        <v>Obiettivo ROI:  200%</v>
      </c>
      <c r="C20" s="51" t="s">
        <v>2</v>
      </c>
      <c r="D20" s="12" t="str">
        <f>IF('Campagna 4'!$C$13&lt;'Campagna 4'!$C$9,IF('Campagna 4'!$C$56&gt;'Campagna 4'!$C$8,"aumento "&amp;ROUND('Campagna 4'!$C$56*100,2)&amp;"%","diminuzione "&amp;ROUND('Campagna 4'!$C$56*100,2)&amp;"%"),IF('Campagna 4'!$C$52&gt;'Campagna 4'!$C$8,"aumento "&amp;ROUND('Campagna 4'!$C$52*100,2)&amp;"%","diminuzione "&amp;ROUND('Campagna 4'!$C$52*100,2)&amp;"%"))</f>
        <v>diminuzione 141.42%</v>
      </c>
      <c r="F20" s="39"/>
    </row>
    <row r="21" spans="2:9" ht="25" customHeight="1">
      <c r="B21" s="14" t="str">
        <f>IF($D$4="Finito"," Era attivo per ","È stato attivo per ")&amp;'Campagna 4'!$C$13&amp;" giorni (obiettivo ROI: "&amp;'Campagna 4'!$C$9&amp;" giorni)"</f>
        <v>È stato attivo per 38 giorni (obiettivo ROI: 400 giorni)</v>
      </c>
      <c r="C21" s="52" t="s">
        <v>68</v>
      </c>
      <c r="D21" s="35" t="str">
        <f>IF('Campagna 4'!$C$55&lt;'Campagna 4'!$C$9,"Ok - "&amp;ROUND('Campagna 4'!$C$55,0),"  "&amp;ROUND('Campagna 4'!$C$55,0))</f>
        <v xml:space="preserve">  497</v>
      </c>
      <c r="F21" s="39"/>
    </row>
    <row r="22" spans="2:9" ht="25" customHeight="1">
      <c r="C22" s="1"/>
      <c r="F22" s="39"/>
    </row>
    <row r="23" spans="2:9" ht="25" customHeight="1">
      <c r="B23" s="47" t="s">
        <v>63</v>
      </c>
      <c r="C23" s="48"/>
      <c r="D23" s="49"/>
      <c r="F23" s="39"/>
    </row>
    <row r="24" spans="2:9" ht="25" customHeight="1">
      <c r="B24" s="6" t="str">
        <f>'Campagna 5'!$B$1</f>
        <v>Campagna 5</v>
      </c>
      <c r="C24" s="50" t="s">
        <v>65</v>
      </c>
      <c r="D24" s="44" t="s">
        <v>66</v>
      </c>
      <c r="F24" s="39"/>
    </row>
    <row r="25" spans="2:9" ht="25" customHeight="1">
      <c r="B25" s="7" t="str">
        <f>"Obiettivo ROI:  "&amp;'Campagna 5'!$C$8&amp;"00%"</f>
        <v>Obiettivo ROI:  200%</v>
      </c>
      <c r="C25" s="51" t="s">
        <v>2</v>
      </c>
      <c r="D25" s="12" t="str">
        <f>IF('Campagna 5'!$C$13&lt;'Campagna 5'!$C$9,IF('Campagna 5'!$C$56&gt;'Campagna 5'!$C$8,"aumento "&amp;ROUND('Campagna 5'!$C$56*100,2)&amp;"%","diminuzione "&amp;ROUND('Campagna 5'!$C$56*100,2)&amp;"%"),IF('Campagna 5'!$C$52&gt;'Campagna 5'!$C$8,"aumento "&amp;ROUND('Campagna 5'!$C$52*100,2)&amp;"%","diminuzione "&amp;ROUND('Campagna 5'!$C$52*100,2)&amp;"%"))</f>
        <v>diminuzione 141.42%</v>
      </c>
      <c r="F25" s="39"/>
    </row>
    <row r="26" spans="2:9" ht="25" customHeight="1">
      <c r="B26" s="14" t="str">
        <f>IF($D$4="Finito"," Era attivo per ","È stato attivo per ")&amp;'Campagna 5'!$C$13&amp;" giorni (obiettivo ROI: "&amp;'Campagna 5'!$C$9&amp;" giorni)"</f>
        <v>È stato attivo per 38 giorni (obiettivo ROI: 400 giorni)</v>
      </c>
      <c r="C26" s="52" t="s">
        <v>68</v>
      </c>
      <c r="D26" s="35" t="str">
        <f>IF('Campagna 5'!$C$55&lt;'Campagna 5'!$C$9,"Ok - "&amp;ROUND('Campagna 5'!$C$55,0),"  "&amp;ROUND('Campagna 5'!$C$55,0))</f>
        <v xml:space="preserve">  497</v>
      </c>
    </row>
    <row r="27" spans="2:9" s="20" customFormat="1">
      <c r="B27" s="1"/>
      <c r="C27" s="1"/>
      <c r="D27" s="1"/>
    </row>
    <row r="28" spans="2:9">
      <c r="B28" s="53" t="s">
        <v>71</v>
      </c>
      <c r="H28" s="1"/>
      <c r="I28" s="1"/>
    </row>
    <row r="30" spans="2:9" ht="50" customHeight="1">
      <c r="B30" s="71" t="s">
        <v>72</v>
      </c>
      <c r="C30" s="71"/>
      <c r="D30" s="71"/>
      <c r="H30" s="1"/>
      <c r="I30" s="1"/>
    </row>
  </sheetData>
  <mergeCells count="1">
    <mergeCell ref="B30:D30"/>
  </mergeCells>
  <phoneticPr fontId="22" type="noConversion"/>
  <conditionalFormatting sqref="D4 D9 D14 D19 D24">
    <cfRule type="containsText" dxfId="28" priority="1" operator="containsText" text="FINITO">
      <formula>NOT(ISERROR(SEARCH("FINITO",D4)))</formula>
    </cfRule>
    <cfRule type="containsText" dxfId="27" priority="2" operator="containsText" text="PAUSA">
      <formula>NOT(ISERROR(SEARCH("PAUSA",D4)))</formula>
    </cfRule>
    <cfRule type="containsText" dxfId="26" priority="3" operator="containsText" text="ATTIVO">
      <formula>NOT(ISERROR(SEARCH("ATTIVO",D4)))</formula>
    </cfRule>
    <cfRule type="containsText" dxfId="25" priority="4" operator="containsText" text="NON INIZIATO">
      <formula>NOT(ISERROR(SEARCH("NON INIZIATO",D4)))</formula>
    </cfRule>
  </conditionalFormatting>
  <conditionalFormatting sqref="D5">
    <cfRule type="containsText" dxfId="24" priority="28" operator="containsText" text="diminuzione">
      <formula>NOT(ISERROR(SEARCH("diminuzione",D5)))</formula>
    </cfRule>
    <cfRule type="containsText" dxfId="23" priority="27" operator="containsText" text="aumento">
      <formula>NOT(ISERROR(SEARCH("aumento",D5)))</formula>
    </cfRule>
  </conditionalFormatting>
  <conditionalFormatting sqref="D6">
    <cfRule type="notContainsText" dxfId="22" priority="25" operator="notContains" text="Ok">
      <formula>ISERROR(SEARCH("Ok",D6))</formula>
    </cfRule>
    <cfRule type="containsText" dxfId="21" priority="26" operator="containsText" text="Ok">
      <formula>NOT(ISERROR(SEARCH("Ok",D6)))</formula>
    </cfRule>
  </conditionalFormatting>
  <conditionalFormatting sqref="D10">
    <cfRule type="containsText" dxfId="20" priority="20" operator="containsText" text="diminuzione">
      <formula>NOT(ISERROR(SEARCH("diminuzione",D10)))</formula>
    </cfRule>
    <cfRule type="containsText" dxfId="19" priority="19" operator="containsText" text="aumento">
      <formula>NOT(ISERROR(SEARCH("aumento",D10)))</formula>
    </cfRule>
  </conditionalFormatting>
  <conditionalFormatting sqref="D11">
    <cfRule type="notContainsText" dxfId="18" priority="17" operator="notContains" text="Ok">
      <formula>ISERROR(SEARCH("Ok",D11))</formula>
    </cfRule>
    <cfRule type="containsText" dxfId="17" priority="18" operator="containsText" text="Ok">
      <formula>NOT(ISERROR(SEARCH("Ok",D11)))</formula>
    </cfRule>
  </conditionalFormatting>
  <conditionalFormatting sqref="D15">
    <cfRule type="containsText" dxfId="16" priority="15" operator="containsText" text="aumento">
      <formula>NOT(ISERROR(SEARCH("aumento",D15)))</formula>
    </cfRule>
    <cfRule type="containsText" dxfId="15" priority="16" operator="containsText" text="diminuzione">
      <formula>NOT(ISERROR(SEARCH("diminuzione",D15)))</formula>
    </cfRule>
  </conditionalFormatting>
  <conditionalFormatting sqref="D16">
    <cfRule type="notContainsText" dxfId="14" priority="13" operator="notContains" text="Ok">
      <formula>ISERROR(SEARCH("Ok",D16))</formula>
    </cfRule>
    <cfRule type="containsText" dxfId="13" priority="14" operator="containsText" text="Ok">
      <formula>NOT(ISERROR(SEARCH("Ok",D16)))</formula>
    </cfRule>
  </conditionalFormatting>
  <conditionalFormatting sqref="D20">
    <cfRule type="containsText" dxfId="12" priority="11" operator="containsText" text="aumento">
      <formula>NOT(ISERROR(SEARCH("aumento",D20)))</formula>
    </cfRule>
    <cfRule type="containsText" dxfId="11" priority="12" operator="containsText" text="diminuzione">
      <formula>NOT(ISERROR(SEARCH("diminuzione",D20)))</formula>
    </cfRule>
  </conditionalFormatting>
  <conditionalFormatting sqref="D21">
    <cfRule type="containsText" dxfId="10" priority="10" operator="containsText" text="Ok">
      <formula>NOT(ISERROR(SEARCH("Ok",D21)))</formula>
    </cfRule>
    <cfRule type="notContainsText" dxfId="9" priority="9" operator="notContains" text="Ok">
      <formula>ISERROR(SEARCH("Ok",D21))</formula>
    </cfRule>
  </conditionalFormatting>
  <conditionalFormatting sqref="D25">
    <cfRule type="containsText" dxfId="8" priority="8" operator="containsText" text="diminuzione">
      <formula>NOT(ISERROR(SEARCH("diminuzione",D25)))</formula>
    </cfRule>
    <cfRule type="containsText" dxfId="7" priority="7" operator="containsText" text="aumento">
      <formula>NOT(ISERROR(SEARCH("aumento",D25)))</formula>
    </cfRule>
  </conditionalFormatting>
  <conditionalFormatting sqref="D26">
    <cfRule type="notContainsText" dxfId="6" priority="5" operator="notContains" text="Ok">
      <formula>ISERROR(SEARCH("Ok",D26))</formula>
    </cfRule>
    <cfRule type="containsText" dxfId="5" priority="6" operator="containsText" text="Ok">
      <formula>NOT(ISERROR(SEARCH("Ok",D26)))</formula>
    </cfRule>
  </conditionalFormatting>
  <dataValidations count="1">
    <dataValidation type="list" allowBlank="1" showInputMessage="1" showErrorMessage="1" prompt="Inserisci stato" sqref="D24 D9 D14 D19 D4" xr:uid="{00000000-0002-0000-0000-000000000000}">
      <formula1>$F$4:$F$7</formula1>
    </dataValidation>
  </dataValidations>
  <hyperlinks>
    <hyperlink ref="B30:D30" r:id="rId1" display="CLICCA QUI PER CREARE IN SMARTSHEET" xr:uid="{73D0D020-0776-4E1B-8DD7-FF6EE54C8666}"/>
  </hyperlinks>
  <pageMargins left="0.3" right="0.3" top="0.3" bottom="0.3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pane="bottomLeft" activeCell="B55" sqref="B55"/>
    </sheetView>
  </sheetViews>
  <sheetFormatPr baseColWidth="10" defaultColWidth="10.83203125" defaultRowHeight="16"/>
  <cols>
    <col min="1" max="1" width="3.33203125" style="1" customWidth="1"/>
    <col min="2" max="2" width="59.66406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73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4</v>
      </c>
      <c r="C3" s="13">
        <v>44812</v>
      </c>
    </row>
    <row r="4" spans="1:6" ht="18" customHeight="1">
      <c r="B4" s="7" t="s">
        <v>5</v>
      </c>
      <c r="C4" s="12" t="s">
        <v>0</v>
      </c>
    </row>
    <row r="5" spans="1:6" ht="18" customHeight="1">
      <c r="B5" s="14" t="s">
        <v>6</v>
      </c>
      <c r="C5" s="13" t="s">
        <v>1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7</v>
      </c>
      <c r="C7" s="57"/>
    </row>
    <row r="8" spans="1:6" ht="18" customHeight="1">
      <c r="B8" s="6" t="s">
        <v>8</v>
      </c>
      <c r="C8" s="15">
        <v>2</v>
      </c>
    </row>
    <row r="9" spans="1:6" ht="18" customHeight="1">
      <c r="B9" s="7" t="s">
        <v>9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0" t="s">
        <v>10</v>
      </c>
      <c r="C11" s="70"/>
    </row>
    <row r="12" spans="1:6" ht="18" customHeight="1">
      <c r="B12" s="6" t="s">
        <v>11</v>
      </c>
      <c r="C12" s="13">
        <v>44717</v>
      </c>
    </row>
    <row r="13" spans="1:6" ht="18" customHeight="1">
      <c r="B13" s="7" t="s">
        <v>12</v>
      </c>
      <c r="C13" s="27">
        <f>_xlfn.DAYS(C3,C12)</f>
        <v>95</v>
      </c>
    </row>
    <row r="14" spans="1:6" ht="18" customHeight="1">
      <c r="B14" s="7" t="s">
        <v>13</v>
      </c>
      <c r="C14" s="17">
        <v>12343</v>
      </c>
    </row>
    <row r="15" spans="1:6" ht="18" customHeight="1">
      <c r="B15" s="7" t="s">
        <v>14</v>
      </c>
      <c r="C15" s="17">
        <v>45000</v>
      </c>
    </row>
    <row r="16" spans="1:6" ht="18" customHeight="1">
      <c r="B16" s="7" t="s">
        <v>15</v>
      </c>
      <c r="C16" s="17">
        <v>26890</v>
      </c>
      <c r="D16" s="9"/>
      <c r="E16" s="10"/>
      <c r="F16" s="9"/>
    </row>
    <row r="17" spans="2:3" ht="18" customHeight="1">
      <c r="B17" s="8" t="s">
        <v>16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17</v>
      </c>
      <c r="C19" s="57"/>
    </row>
    <row r="20" spans="2:3" ht="18" customHeight="1">
      <c r="B20" s="6" t="s">
        <v>18</v>
      </c>
      <c r="C20" s="11">
        <v>5600</v>
      </c>
    </row>
    <row r="21" spans="2:3" ht="18" customHeight="1">
      <c r="B21" s="7" t="s">
        <v>19</v>
      </c>
      <c r="C21" s="12">
        <v>4500</v>
      </c>
    </row>
    <row r="22" spans="2:3" ht="18" customHeight="1">
      <c r="B22" s="7" t="s">
        <v>20</v>
      </c>
      <c r="C22" s="12">
        <v>100</v>
      </c>
    </row>
    <row r="23" spans="2:3" ht="18" customHeight="1">
      <c r="B23" s="7" t="s">
        <v>21</v>
      </c>
      <c r="C23" s="12">
        <v>3000</v>
      </c>
    </row>
    <row r="24" spans="2:3" ht="18" customHeight="1">
      <c r="B24" s="7" t="s">
        <v>22</v>
      </c>
      <c r="C24" s="12">
        <v>0</v>
      </c>
    </row>
    <row r="25" spans="2:3" ht="18" customHeight="1">
      <c r="B25" s="8" t="s">
        <v>23</v>
      </c>
      <c r="C25" s="19">
        <f>SUM(C20:C24)</f>
        <v>13200</v>
      </c>
    </row>
    <row r="26" spans="2:3" s="20" customFormat="1" ht="11" customHeight="1">
      <c r="B26" s="21"/>
      <c r="C26" s="22"/>
    </row>
    <row r="27" spans="2:3" ht="18" customHeight="1">
      <c r="B27" s="56" t="s">
        <v>24</v>
      </c>
      <c r="C27" s="57"/>
    </row>
    <row r="28" spans="2:3" ht="18" customHeight="1">
      <c r="B28" s="6" t="s">
        <v>25</v>
      </c>
      <c r="C28" s="11">
        <v>10000</v>
      </c>
    </row>
    <row r="29" spans="2:3" ht="18" customHeight="1">
      <c r="B29" s="7" t="s">
        <v>26</v>
      </c>
      <c r="C29" s="12">
        <v>400</v>
      </c>
    </row>
    <row r="30" spans="2:3" ht="18" customHeight="1">
      <c r="B30" s="7" t="s">
        <v>27</v>
      </c>
      <c r="C30" s="12">
        <v>4000</v>
      </c>
    </row>
    <row r="31" spans="2:3" ht="18" customHeight="1">
      <c r="B31" s="7" t="s">
        <v>28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29</v>
      </c>
      <c r="C36" s="19">
        <f>SUM(C28:C35)</f>
        <v>14400</v>
      </c>
    </row>
    <row r="37" spans="2:6" ht="18" customHeight="1">
      <c r="B37" s="8" t="s">
        <v>30</v>
      </c>
      <c r="C37" s="24">
        <f>SUM(C25,C36)</f>
        <v>27600</v>
      </c>
    </row>
    <row r="38" spans="2:6" ht="11" customHeight="1"/>
    <row r="39" spans="2:6" ht="18" customHeight="1">
      <c r="B39" s="56" t="s">
        <v>31</v>
      </c>
      <c r="C39" s="57"/>
      <c r="D39" s="57"/>
      <c r="E39" s="57"/>
      <c r="F39" s="57"/>
    </row>
    <row r="40" spans="2:6" ht="18" customHeight="1">
      <c r="B40" s="64"/>
      <c r="C40" s="65" t="s">
        <v>32</v>
      </c>
      <c r="D40" s="65" t="s">
        <v>33</v>
      </c>
      <c r="E40" s="65" t="s">
        <v>34</v>
      </c>
      <c r="F40" s="66" t="s">
        <v>35</v>
      </c>
    </row>
    <row r="41" spans="2:6" ht="18" customHeight="1">
      <c r="B41" s="7" t="s">
        <v>36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37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38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39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40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41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42</v>
      </c>
    </row>
    <row r="51" spans="2:14" ht="11" customHeight="1">
      <c r="N51" s="31" t="s">
        <v>43</v>
      </c>
    </row>
    <row r="52" spans="2:14" ht="35" customHeight="1">
      <c r="B52" s="28" t="s">
        <v>44</v>
      </c>
      <c r="C52" s="60">
        <f>((E50-C37)/C37)</f>
        <v>-0.77065217391304353</v>
      </c>
      <c r="N52" s="31" t="s">
        <v>45</v>
      </c>
    </row>
    <row r="53" spans="2:14" ht="35" customHeight="1">
      <c r="B53" s="28" t="s">
        <v>46</v>
      </c>
      <c r="C53" s="60">
        <f>((E50/C37))</f>
        <v>0.22934782608695653</v>
      </c>
      <c r="N53" s="31" t="s">
        <v>47</v>
      </c>
    </row>
    <row r="54" spans="2:14" ht="35" customHeight="1">
      <c r="B54" s="28" t="s">
        <v>48</v>
      </c>
      <c r="C54" s="61">
        <f>((100/C53)*C13)/100</f>
        <v>414.21800947867297</v>
      </c>
      <c r="N54" s="31"/>
    </row>
    <row r="55" spans="2:14" ht="35" customHeight="1">
      <c r="B55" s="28" t="s">
        <v>75</v>
      </c>
      <c r="C55" s="61">
        <f>(((100+(C8*100))/(C53*100))*C13)</f>
        <v>1242.654028436019</v>
      </c>
      <c r="H55" s="29"/>
    </row>
    <row r="56" spans="2:14" ht="35" customHeight="1">
      <c r="B56" s="28" t="s">
        <v>74</v>
      </c>
      <c r="C56" s="62">
        <f>IF(C13&lt;C9,(-100+(C9/C13*((E50/C37)*100)))/100,"N/A - goal time period exceeded")</f>
        <v>-3.4324942791762111E-2</v>
      </c>
    </row>
    <row r="57" spans="2:14" ht="11" customHeight="1"/>
    <row r="58" spans="2:14" ht="18" customHeight="1">
      <c r="B58" s="58" t="s">
        <v>51</v>
      </c>
      <c r="C58" s="59"/>
      <c r="D58" s="59"/>
      <c r="E58" s="59"/>
      <c r="F58" s="59"/>
    </row>
    <row r="59" spans="2:14" ht="18" customHeight="1">
      <c r="B59" s="64" t="s">
        <v>52</v>
      </c>
      <c r="C59" s="66" t="s">
        <v>53</v>
      </c>
      <c r="D59" s="66" t="s">
        <v>54</v>
      </c>
      <c r="E59" s="66" t="s">
        <v>55</v>
      </c>
      <c r="F59" s="66" t="s">
        <v>56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phoneticPr fontId="22" type="noConversion"/>
  <conditionalFormatting sqref="B32:B35">
    <cfRule type="containsText" dxfId="4" priority="1" operator="containsText" text="Aggiungi qui altri costi di marketing">
      <formula>NOT(ISERROR(SEARCH("Aggiungi qui altri costi di marketing",B32)))</formula>
    </cfRule>
  </conditionalFormatting>
  <dataValidations count="4">
    <dataValidation allowBlank="1" showInputMessage="1" showErrorMessage="1" prompt="Aggiungi qui altri costi di marketing " sqref="B32:B35" xr:uid="{00000000-0002-0000-0100-000000000000}"/>
    <dataValidation allowBlank="1" showInputMessage="1" showErrorMessage="1" prompt="Aggiungi altre azioni qui" sqref="B46:B49" xr:uid="{00000000-0002-0000-0100-000001000000}"/>
    <dataValidation type="list" allowBlank="1" showInputMessage="1" showErrorMessage="1" sqref="E60:E64" xr:uid="{00000000-0002-0000-0100-000002000000}">
      <formula1>$N$50:$N$53</formula1>
    </dataValidation>
    <dataValidation allowBlank="1" showInputMessage="1" showErrorMessage="1" prompt="Problema di input " sqref="B60:B64" xr:uid="{00000000-0002-0000-0100-000003000000}"/>
  </dataValidations>
  <pageMargins left="0.3" right="0.3" top="0.3" bottom="0.3" header="0" footer="0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B55" sqref="B55"/>
    </sheetView>
  </sheetViews>
  <sheetFormatPr baseColWidth="10" defaultColWidth="10.83203125" defaultRowHeight="16"/>
  <cols>
    <col min="1" max="1" width="3.33203125" style="1" customWidth="1"/>
    <col min="2" max="2" width="60.16406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60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4</v>
      </c>
      <c r="C3" s="13">
        <v>44812</v>
      </c>
    </row>
    <row r="4" spans="1:6" ht="18" customHeight="1">
      <c r="B4" s="7" t="s">
        <v>5</v>
      </c>
      <c r="C4" s="12" t="s">
        <v>0</v>
      </c>
    </row>
    <row r="5" spans="1:6" ht="18" customHeight="1">
      <c r="B5" s="14" t="s">
        <v>6</v>
      </c>
      <c r="C5" s="38" t="s">
        <v>1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7</v>
      </c>
      <c r="C7" s="57"/>
    </row>
    <row r="8" spans="1:6" ht="18" customHeight="1">
      <c r="B8" s="6" t="s">
        <v>8</v>
      </c>
      <c r="C8" s="15">
        <v>4</v>
      </c>
    </row>
    <row r="9" spans="1:6" ht="18" customHeight="1">
      <c r="B9" s="7" t="s">
        <v>9</v>
      </c>
      <c r="C9" s="16">
        <v>100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0" t="s">
        <v>10</v>
      </c>
      <c r="C11" s="70"/>
    </row>
    <row r="12" spans="1:6" ht="18" customHeight="1">
      <c r="B12" s="6" t="s">
        <v>11</v>
      </c>
      <c r="C12" s="13">
        <v>44774</v>
      </c>
    </row>
    <row r="13" spans="1:6" ht="18" customHeight="1">
      <c r="B13" s="7" t="s">
        <v>12</v>
      </c>
      <c r="C13" s="37">
        <f>_xlfn.DAYS(C3,C12)</f>
        <v>38</v>
      </c>
    </row>
    <row r="14" spans="1:6" ht="18" customHeight="1">
      <c r="B14" s="7" t="s">
        <v>13</v>
      </c>
      <c r="C14" s="17">
        <v>35678</v>
      </c>
    </row>
    <row r="15" spans="1:6" ht="18" customHeight="1">
      <c r="B15" s="7" t="s">
        <v>14</v>
      </c>
      <c r="C15" s="17">
        <v>67000</v>
      </c>
    </row>
    <row r="16" spans="1:6" ht="18" customHeight="1">
      <c r="B16" s="7" t="s">
        <v>15</v>
      </c>
      <c r="C16" s="17">
        <v>43222</v>
      </c>
      <c r="D16" s="9"/>
      <c r="E16" s="10"/>
      <c r="F16" s="9"/>
    </row>
    <row r="17" spans="2:3" ht="18" customHeight="1">
      <c r="B17" s="8" t="s">
        <v>16</v>
      </c>
      <c r="C17" s="18">
        <f>ROUND(C16/C14,2)</f>
        <v>1.21</v>
      </c>
    </row>
    <row r="18" spans="2:3" ht="11" customHeight="1">
      <c r="B18" s="9"/>
      <c r="C18" s="9"/>
    </row>
    <row r="19" spans="2:3" ht="18" customHeight="1">
      <c r="B19" s="56" t="s">
        <v>17</v>
      </c>
      <c r="C19" s="57"/>
    </row>
    <row r="20" spans="2:3" ht="18" customHeight="1">
      <c r="B20" s="6" t="s">
        <v>18</v>
      </c>
      <c r="C20" s="11">
        <v>400</v>
      </c>
    </row>
    <row r="21" spans="2:3" ht="18" customHeight="1">
      <c r="B21" s="7" t="s">
        <v>19</v>
      </c>
      <c r="C21" s="12">
        <v>200</v>
      </c>
    </row>
    <row r="22" spans="2:3" ht="18" customHeight="1">
      <c r="B22" s="7" t="s">
        <v>20</v>
      </c>
      <c r="C22" s="12">
        <v>100</v>
      </c>
    </row>
    <row r="23" spans="2:3" ht="18" customHeight="1">
      <c r="B23" s="7" t="s">
        <v>21</v>
      </c>
      <c r="C23" s="12">
        <v>300</v>
      </c>
    </row>
    <row r="24" spans="2:3" ht="18" customHeight="1">
      <c r="B24" s="7" t="s">
        <v>22</v>
      </c>
      <c r="C24" s="12">
        <v>0</v>
      </c>
    </row>
    <row r="25" spans="2:3" ht="18" customHeight="1">
      <c r="B25" s="8" t="s">
        <v>23</v>
      </c>
      <c r="C25" s="19">
        <f>SUM(C20:C24)</f>
        <v>1000</v>
      </c>
    </row>
    <row r="26" spans="2:3" s="20" customFormat="1" ht="11" customHeight="1">
      <c r="B26" s="21"/>
      <c r="C26" s="22"/>
    </row>
    <row r="27" spans="2:3" ht="18" customHeight="1">
      <c r="B27" s="56" t="s">
        <v>24</v>
      </c>
      <c r="C27" s="57"/>
    </row>
    <row r="28" spans="2:3" ht="18" customHeight="1">
      <c r="B28" s="6" t="s">
        <v>25</v>
      </c>
      <c r="C28" s="11">
        <v>400</v>
      </c>
    </row>
    <row r="29" spans="2:3" ht="18" customHeight="1">
      <c r="B29" s="7" t="s">
        <v>26</v>
      </c>
      <c r="C29" s="12">
        <v>400</v>
      </c>
    </row>
    <row r="30" spans="2:3" ht="18" customHeight="1">
      <c r="B30" s="7" t="s">
        <v>27</v>
      </c>
      <c r="C30" s="12">
        <v>200</v>
      </c>
    </row>
    <row r="31" spans="2:3" ht="18" customHeight="1">
      <c r="B31" s="7" t="s">
        <v>28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29</v>
      </c>
      <c r="C36" s="19">
        <f>SUM(C28:C35)</f>
        <v>1000</v>
      </c>
    </row>
    <row r="37" spans="2:6" ht="18" customHeight="1">
      <c r="B37" s="8" t="s">
        <v>30</v>
      </c>
      <c r="C37" s="24">
        <f>SUM(C25,C36)</f>
        <v>2000</v>
      </c>
    </row>
    <row r="38" spans="2:6" ht="11" customHeight="1"/>
    <row r="39" spans="2:6" ht="18" customHeight="1">
      <c r="B39" s="56" t="s">
        <v>31</v>
      </c>
      <c r="C39" s="57"/>
      <c r="D39" s="57"/>
      <c r="E39" s="57"/>
      <c r="F39" s="57"/>
    </row>
    <row r="40" spans="2:6" ht="18" customHeight="1">
      <c r="B40" s="67"/>
      <c r="C40" s="68" t="s">
        <v>32</v>
      </c>
      <c r="D40" s="68" t="s">
        <v>33</v>
      </c>
      <c r="E40" s="68" t="s">
        <v>34</v>
      </c>
      <c r="F40" s="69" t="s">
        <v>35</v>
      </c>
    </row>
    <row r="41" spans="2:6" ht="18" customHeight="1">
      <c r="B41" s="7" t="s">
        <v>36</v>
      </c>
      <c r="C41" s="17">
        <v>100</v>
      </c>
      <c r="D41" s="25">
        <v>0.2</v>
      </c>
      <c r="E41" s="12">
        <f t="shared" ref="E41:E49" si="0">C41*D41</f>
        <v>20</v>
      </c>
      <c r="F41" s="63"/>
    </row>
    <row r="42" spans="2:6" ht="18" customHeight="1">
      <c r="B42" s="7" t="s">
        <v>37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38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39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40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41</v>
      </c>
      <c r="C50" s="27">
        <f>SUM(C41:C49)</f>
        <v>613</v>
      </c>
      <c r="D50" s="18">
        <f>SUM(D41:D49)</f>
        <v>106</v>
      </c>
      <c r="E50" s="19">
        <f>SUM(E41:E49)</f>
        <v>4350</v>
      </c>
      <c r="F50" s="19"/>
      <c r="N50" s="31" t="s">
        <v>42</v>
      </c>
    </row>
    <row r="51" spans="2:14" ht="11" customHeight="1">
      <c r="N51" s="31" t="s">
        <v>43</v>
      </c>
    </row>
    <row r="52" spans="2:14" ht="35" customHeight="1">
      <c r="B52" s="28" t="s">
        <v>44</v>
      </c>
      <c r="C52" s="60">
        <f>((E50-C37)/C37)</f>
        <v>1.175</v>
      </c>
      <c r="N52" s="31" t="s">
        <v>45</v>
      </c>
    </row>
    <row r="53" spans="2:14" ht="35" customHeight="1">
      <c r="B53" s="28" t="s">
        <v>46</v>
      </c>
      <c r="C53" s="60">
        <f>((E50/C37))</f>
        <v>2.1749999999999998</v>
      </c>
      <c r="N53" s="31" t="s">
        <v>47</v>
      </c>
    </row>
    <row r="54" spans="2:14" ht="35" customHeight="1">
      <c r="B54" s="28" t="s">
        <v>48</v>
      </c>
      <c r="C54" s="61">
        <f>((100/C53)*C13)/100</f>
        <v>17.471264367816094</v>
      </c>
      <c r="N54" s="31"/>
    </row>
    <row r="55" spans="2:14" ht="35" customHeight="1">
      <c r="B55" s="28" t="s">
        <v>75</v>
      </c>
      <c r="C55" s="61">
        <f>(((100+(C8*100))/(C53*100))*C13)</f>
        <v>87.356321839080465</v>
      </c>
      <c r="H55" s="29"/>
    </row>
    <row r="56" spans="2:14" ht="35" customHeight="1">
      <c r="B56" s="28" t="s">
        <v>50</v>
      </c>
      <c r="C56" s="62">
        <f>IF(C13&lt;C9,(-100+(C9/C13*((E50/C37)*100)))/100,"N/A - goal time period exceeded")</f>
        <v>4.7236842105263159</v>
      </c>
    </row>
    <row r="57" spans="2:14" ht="11" customHeight="1"/>
    <row r="58" spans="2:14" ht="18" customHeight="1">
      <c r="B58" s="58" t="s">
        <v>51</v>
      </c>
      <c r="C58" s="59"/>
      <c r="D58" s="59"/>
      <c r="E58" s="59"/>
      <c r="F58" s="59"/>
    </row>
    <row r="59" spans="2:14" ht="18" customHeight="1">
      <c r="B59" s="67" t="s">
        <v>52</v>
      </c>
      <c r="C59" s="69" t="s">
        <v>53</v>
      </c>
      <c r="D59" s="69" t="s">
        <v>54</v>
      </c>
      <c r="E59" s="69" t="s">
        <v>55</v>
      </c>
      <c r="F59" s="69" t="s">
        <v>56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phoneticPr fontId="22" type="noConversion"/>
  <conditionalFormatting sqref="B32:B35">
    <cfRule type="containsText" dxfId="3" priority="1" operator="containsText" text="Aggiungi qui altri costi di marketing">
      <formula>NOT(ISERROR(SEARCH("Aggiungi qui altri costi di marketing",B32)))</formula>
    </cfRule>
  </conditionalFormatting>
  <dataValidations count="4">
    <dataValidation allowBlank="1" showInputMessage="1" showErrorMessage="1" prompt="Problema di input " sqref="B60:B64" xr:uid="{00000000-0002-0000-0200-000000000000}"/>
    <dataValidation type="list" allowBlank="1" showInputMessage="1" showErrorMessage="1" sqref="E60:E64" xr:uid="{00000000-0002-0000-0200-000001000000}">
      <formula1>$N$50:$N$53</formula1>
    </dataValidation>
    <dataValidation allowBlank="1" showInputMessage="1" showErrorMessage="1" prompt="Aggiungi altre azioni qui" sqref="B46:B49" xr:uid="{00000000-0002-0000-0200-000002000000}"/>
    <dataValidation allowBlank="1" showInputMessage="1" showErrorMessage="1" prompt="Aggiungi qui altri costi di marketing " sqref="B32:B35" xr:uid="{00000000-0002-0000-0200-000003000000}"/>
  </dataValidations>
  <pageMargins left="0.3" right="0.3" top="0.3" bottom="0.3" header="0" footer="0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C1" sqref="C1:C1048576"/>
    </sheetView>
  </sheetViews>
  <sheetFormatPr baseColWidth="10" defaultColWidth="10.83203125" defaultRowHeight="16"/>
  <cols>
    <col min="1" max="1" width="3.33203125" style="1" customWidth="1"/>
    <col min="2" max="2" width="60.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3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4</v>
      </c>
      <c r="C3" s="13">
        <v>44812</v>
      </c>
    </row>
    <row r="4" spans="1:6" ht="18" customHeight="1">
      <c r="B4" s="7" t="s">
        <v>5</v>
      </c>
      <c r="C4" s="12" t="s">
        <v>0</v>
      </c>
    </row>
    <row r="5" spans="1:6" ht="18" customHeight="1">
      <c r="B5" s="14" t="s">
        <v>6</v>
      </c>
      <c r="C5" s="38" t="s">
        <v>1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7</v>
      </c>
      <c r="C7" s="57"/>
    </row>
    <row r="8" spans="1:6" ht="18" customHeight="1">
      <c r="B8" s="6" t="s">
        <v>8</v>
      </c>
      <c r="C8" s="15">
        <v>2</v>
      </c>
    </row>
    <row r="9" spans="1:6" ht="18" customHeight="1">
      <c r="B9" s="7" t="s">
        <v>9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0" t="s">
        <v>10</v>
      </c>
      <c r="C11" s="70"/>
    </row>
    <row r="12" spans="1:6" ht="18" customHeight="1">
      <c r="B12" s="6" t="s">
        <v>11</v>
      </c>
      <c r="C12" s="13">
        <v>44774</v>
      </c>
    </row>
    <row r="13" spans="1:6" ht="18" customHeight="1">
      <c r="B13" s="7" t="s">
        <v>12</v>
      </c>
      <c r="C13" s="37">
        <f>_xlfn.DAYS(C3,C12)</f>
        <v>38</v>
      </c>
    </row>
    <row r="14" spans="1:6" ht="18" customHeight="1">
      <c r="B14" s="7" t="s">
        <v>13</v>
      </c>
      <c r="C14" s="17">
        <v>12343</v>
      </c>
    </row>
    <row r="15" spans="1:6" ht="18" customHeight="1">
      <c r="B15" s="7" t="s">
        <v>14</v>
      </c>
      <c r="C15" s="17">
        <v>45000</v>
      </c>
    </row>
    <row r="16" spans="1:6" ht="18" customHeight="1">
      <c r="B16" s="7" t="s">
        <v>15</v>
      </c>
      <c r="C16" s="17">
        <v>26890</v>
      </c>
      <c r="D16" s="9"/>
      <c r="E16" s="10"/>
      <c r="F16" s="9"/>
    </row>
    <row r="17" spans="2:3" ht="18" customHeight="1">
      <c r="B17" s="8" t="s">
        <v>16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17</v>
      </c>
      <c r="C19" s="57"/>
    </row>
    <row r="20" spans="2:3" ht="18" customHeight="1">
      <c r="B20" s="6" t="s">
        <v>18</v>
      </c>
      <c r="C20" s="11">
        <v>15000</v>
      </c>
    </row>
    <row r="21" spans="2:3" ht="18" customHeight="1">
      <c r="B21" s="7" t="s">
        <v>19</v>
      </c>
      <c r="C21" s="12">
        <v>300</v>
      </c>
    </row>
    <row r="22" spans="2:3" ht="18" customHeight="1">
      <c r="B22" s="7" t="s">
        <v>20</v>
      </c>
      <c r="C22" s="12">
        <v>0</v>
      </c>
    </row>
    <row r="23" spans="2:3" ht="18" customHeight="1">
      <c r="B23" s="7" t="s">
        <v>21</v>
      </c>
      <c r="C23" s="12">
        <v>5000</v>
      </c>
    </row>
    <row r="24" spans="2:3" ht="18" customHeight="1">
      <c r="B24" s="7" t="s">
        <v>22</v>
      </c>
      <c r="C24" s="12">
        <v>0</v>
      </c>
    </row>
    <row r="25" spans="2:3" ht="18" customHeight="1">
      <c r="B25" s="8" t="s">
        <v>23</v>
      </c>
      <c r="C25" s="19">
        <f>SUM(C20:C24)</f>
        <v>20300</v>
      </c>
    </row>
    <row r="26" spans="2:3" s="20" customFormat="1" ht="11" customHeight="1">
      <c r="B26" s="21"/>
      <c r="C26" s="22"/>
    </row>
    <row r="27" spans="2:3" ht="18" customHeight="1">
      <c r="B27" s="56" t="s">
        <v>24</v>
      </c>
      <c r="C27" s="57"/>
    </row>
    <row r="28" spans="2:3" ht="18" customHeight="1">
      <c r="B28" s="6" t="s">
        <v>25</v>
      </c>
      <c r="C28" s="11">
        <v>0</v>
      </c>
    </row>
    <row r="29" spans="2:3" ht="18" customHeight="1">
      <c r="B29" s="7" t="s">
        <v>26</v>
      </c>
      <c r="C29" s="12">
        <v>0</v>
      </c>
    </row>
    <row r="30" spans="2:3" ht="18" customHeight="1">
      <c r="B30" s="7" t="s">
        <v>27</v>
      </c>
      <c r="C30" s="12">
        <v>0</v>
      </c>
    </row>
    <row r="31" spans="2:3" ht="18" customHeight="1">
      <c r="B31" s="7" t="s">
        <v>28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29</v>
      </c>
      <c r="C36" s="19">
        <f>SUM(C28:C35)</f>
        <v>0</v>
      </c>
    </row>
    <row r="37" spans="2:6" ht="18" customHeight="1">
      <c r="B37" s="8" t="s">
        <v>30</v>
      </c>
      <c r="C37" s="24">
        <f>SUM(C25,C36)</f>
        <v>20300</v>
      </c>
    </row>
    <row r="38" spans="2:6" ht="11" customHeight="1"/>
    <row r="39" spans="2:6" ht="18" customHeight="1">
      <c r="B39" s="56" t="s">
        <v>31</v>
      </c>
      <c r="C39" s="57"/>
      <c r="D39" s="57"/>
      <c r="E39" s="57"/>
      <c r="F39" s="57"/>
    </row>
    <row r="40" spans="2:6" ht="18" customHeight="1">
      <c r="B40" s="67"/>
      <c r="C40" s="68" t="s">
        <v>32</v>
      </c>
      <c r="D40" s="68" t="s">
        <v>33</v>
      </c>
      <c r="E40" s="68" t="s">
        <v>34</v>
      </c>
      <c r="F40" s="69" t="s">
        <v>35</v>
      </c>
    </row>
    <row r="41" spans="2:6" ht="18" customHeight="1">
      <c r="B41" s="7" t="s">
        <v>36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37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38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39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40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41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42</v>
      </c>
    </row>
    <row r="51" spans="2:14" ht="11" customHeight="1">
      <c r="N51" s="31" t="s">
        <v>43</v>
      </c>
    </row>
    <row r="52" spans="2:14" ht="35" customHeight="1">
      <c r="B52" s="28" t="s">
        <v>44</v>
      </c>
      <c r="C52" s="60">
        <f>((E50-C37)/C37)</f>
        <v>-0.68817733990147778</v>
      </c>
      <c r="N52" s="31" t="s">
        <v>45</v>
      </c>
    </row>
    <row r="53" spans="2:14" ht="35" customHeight="1">
      <c r="B53" s="28" t="s">
        <v>46</v>
      </c>
      <c r="C53" s="60">
        <f>((E50/C37))</f>
        <v>0.31182266009852216</v>
      </c>
      <c r="N53" s="31" t="s">
        <v>47</v>
      </c>
    </row>
    <row r="54" spans="2:14" ht="35" customHeight="1">
      <c r="B54" s="28" t="s">
        <v>48</v>
      </c>
      <c r="C54" s="61">
        <f>((100/C53)*C13)/100</f>
        <v>121.86413902053714</v>
      </c>
      <c r="N54" s="31"/>
    </row>
    <row r="55" spans="2:14" ht="35" customHeight="1">
      <c r="B55" s="28" t="s">
        <v>75</v>
      </c>
      <c r="C55" s="61">
        <f>(((100+(C8*100))/(C53*100))*C13)</f>
        <v>365.59241706161134</v>
      </c>
      <c r="H55" s="29"/>
    </row>
    <row r="56" spans="2:14" ht="35" customHeight="1">
      <c r="B56" s="28" t="s">
        <v>50</v>
      </c>
      <c r="C56" s="62">
        <f>IF(C13&lt;C9,(-100+(C9/C13*((E50/C37)*100)))/100,"N/A - goal time period exceeded")</f>
        <v>2.28234379051076</v>
      </c>
    </row>
    <row r="57" spans="2:14" ht="11" customHeight="1"/>
    <row r="58" spans="2:14" ht="18" customHeight="1">
      <c r="B58" s="58" t="s">
        <v>51</v>
      </c>
      <c r="C58" s="59"/>
      <c r="D58" s="59"/>
      <c r="E58" s="59"/>
      <c r="F58" s="59"/>
    </row>
    <row r="59" spans="2:14" ht="18" customHeight="1">
      <c r="B59" s="67" t="s">
        <v>52</v>
      </c>
      <c r="C59" s="69" t="s">
        <v>53</v>
      </c>
      <c r="D59" s="69" t="s">
        <v>54</v>
      </c>
      <c r="E59" s="69" t="s">
        <v>55</v>
      </c>
      <c r="F59" s="69" t="s">
        <v>56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phoneticPr fontId="22" type="noConversion"/>
  <conditionalFormatting sqref="B32:B35">
    <cfRule type="containsText" dxfId="2" priority="1" operator="containsText" text="Aggiungi qui altri costi di marketing">
      <formula>NOT(ISERROR(SEARCH("Aggiungi qui altri costi di marketing",B32)))</formula>
    </cfRule>
  </conditionalFormatting>
  <dataValidations count="4">
    <dataValidation allowBlank="1" showInputMessage="1" showErrorMessage="1" prompt="Aggiungi qui altri costi di marketing " sqref="B32:B35" xr:uid="{00000000-0002-0000-0300-000000000000}"/>
    <dataValidation allowBlank="1" showInputMessage="1" showErrorMessage="1" prompt="Aggiungi altre azioni qui" sqref="B46:B49" xr:uid="{00000000-0002-0000-0300-000001000000}"/>
    <dataValidation type="list" allowBlank="1" showInputMessage="1" showErrorMessage="1" sqref="E60:E64" xr:uid="{00000000-0002-0000-0300-000002000000}">
      <formula1>$N$50:$N$53</formula1>
    </dataValidation>
    <dataValidation allowBlank="1" showInputMessage="1" showErrorMessage="1" prompt="Problema di input " sqref="B60:B64" xr:uid="{00000000-0002-0000-0300-000003000000}"/>
  </dataValidations>
  <pageMargins left="0.3" right="0.3" top="0.3" bottom="0.3" header="0" footer="0"/>
  <pageSetup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B56" sqref="B56"/>
    </sheetView>
  </sheetViews>
  <sheetFormatPr baseColWidth="10" defaultColWidth="10.83203125" defaultRowHeight="16"/>
  <cols>
    <col min="1" max="1" width="3.33203125" style="1" customWidth="1"/>
    <col min="2" max="2" width="61.66406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57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4</v>
      </c>
      <c r="C3" s="13">
        <v>44812</v>
      </c>
    </row>
    <row r="4" spans="1:6" ht="18" customHeight="1">
      <c r="B4" s="7" t="s">
        <v>5</v>
      </c>
      <c r="C4" s="12" t="s">
        <v>0</v>
      </c>
    </row>
    <row r="5" spans="1:6" ht="18" customHeight="1">
      <c r="B5" s="14" t="s">
        <v>6</v>
      </c>
      <c r="C5" s="38" t="s">
        <v>1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7</v>
      </c>
      <c r="C7" s="57"/>
    </row>
    <row r="8" spans="1:6" ht="18" customHeight="1">
      <c r="B8" s="6" t="s">
        <v>8</v>
      </c>
      <c r="C8" s="15">
        <v>2</v>
      </c>
    </row>
    <row r="9" spans="1:6" ht="18" customHeight="1">
      <c r="B9" s="7" t="s">
        <v>9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0" t="s">
        <v>10</v>
      </c>
      <c r="C11" s="70"/>
    </row>
    <row r="12" spans="1:6" ht="18" customHeight="1">
      <c r="B12" s="6" t="s">
        <v>11</v>
      </c>
      <c r="C12" s="13">
        <v>44774</v>
      </c>
    </row>
    <row r="13" spans="1:6" ht="18" customHeight="1">
      <c r="B13" s="7" t="s">
        <v>12</v>
      </c>
      <c r="C13" s="37">
        <f>_xlfn.DAYS(C3,C12)</f>
        <v>38</v>
      </c>
    </row>
    <row r="14" spans="1:6" ht="18" customHeight="1">
      <c r="B14" s="7" t="s">
        <v>13</v>
      </c>
      <c r="C14" s="17">
        <v>12343</v>
      </c>
    </row>
    <row r="15" spans="1:6" ht="18" customHeight="1">
      <c r="B15" s="7" t="s">
        <v>14</v>
      </c>
      <c r="C15" s="17">
        <v>45000</v>
      </c>
    </row>
    <row r="16" spans="1:6" ht="18" customHeight="1">
      <c r="B16" s="7" t="s">
        <v>15</v>
      </c>
      <c r="C16" s="17">
        <v>26890</v>
      </c>
      <c r="D16" s="9"/>
      <c r="E16" s="10"/>
      <c r="F16" s="9"/>
    </row>
    <row r="17" spans="2:3" ht="18" customHeight="1">
      <c r="B17" s="8" t="s">
        <v>16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17</v>
      </c>
      <c r="C19" s="57"/>
    </row>
    <row r="20" spans="2:3" ht="18" customHeight="1">
      <c r="B20" s="6" t="s">
        <v>18</v>
      </c>
      <c r="C20" s="11">
        <v>5600</v>
      </c>
    </row>
    <row r="21" spans="2:3" ht="18" customHeight="1">
      <c r="B21" s="7" t="s">
        <v>19</v>
      </c>
      <c r="C21" s="12">
        <v>4500</v>
      </c>
    </row>
    <row r="22" spans="2:3" ht="18" customHeight="1">
      <c r="B22" s="7" t="s">
        <v>20</v>
      </c>
      <c r="C22" s="12">
        <v>100</v>
      </c>
    </row>
    <row r="23" spans="2:3" ht="18" customHeight="1">
      <c r="B23" s="7" t="s">
        <v>21</v>
      </c>
      <c r="C23" s="12">
        <v>3000</v>
      </c>
    </row>
    <row r="24" spans="2:3" ht="18" customHeight="1">
      <c r="B24" s="7" t="s">
        <v>22</v>
      </c>
      <c r="C24" s="12">
        <v>0</v>
      </c>
    </row>
    <row r="25" spans="2:3" ht="18" customHeight="1">
      <c r="B25" s="8" t="s">
        <v>23</v>
      </c>
      <c r="C25" s="19">
        <f>SUM(C20:C24)</f>
        <v>13200</v>
      </c>
    </row>
    <row r="26" spans="2:3" s="20" customFormat="1" ht="11" customHeight="1">
      <c r="B26" s="21"/>
      <c r="C26" s="22"/>
    </row>
    <row r="27" spans="2:3" ht="18" customHeight="1">
      <c r="B27" s="56" t="s">
        <v>24</v>
      </c>
      <c r="C27" s="57"/>
    </row>
    <row r="28" spans="2:3" ht="18" customHeight="1">
      <c r="B28" s="6" t="s">
        <v>25</v>
      </c>
      <c r="C28" s="11">
        <v>10000</v>
      </c>
    </row>
    <row r="29" spans="2:3" ht="18" customHeight="1">
      <c r="B29" s="7" t="s">
        <v>26</v>
      </c>
      <c r="C29" s="12">
        <v>400</v>
      </c>
    </row>
    <row r="30" spans="2:3" ht="18" customHeight="1">
      <c r="B30" s="7" t="s">
        <v>27</v>
      </c>
      <c r="C30" s="12">
        <v>4000</v>
      </c>
    </row>
    <row r="31" spans="2:3" ht="18" customHeight="1">
      <c r="B31" s="7" t="s">
        <v>28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29</v>
      </c>
      <c r="C36" s="19">
        <f>SUM(C28:C35)</f>
        <v>14400</v>
      </c>
    </row>
    <row r="37" spans="2:6" ht="18" customHeight="1">
      <c r="B37" s="8" t="s">
        <v>30</v>
      </c>
      <c r="C37" s="24">
        <f>SUM(C25,C36)</f>
        <v>27600</v>
      </c>
    </row>
    <row r="38" spans="2:6" ht="11" customHeight="1"/>
    <row r="39" spans="2:6" ht="18" customHeight="1">
      <c r="B39" s="56" t="s">
        <v>31</v>
      </c>
      <c r="C39" s="57"/>
      <c r="D39" s="57"/>
      <c r="E39" s="57"/>
      <c r="F39" s="57"/>
    </row>
    <row r="40" spans="2:6" ht="18" customHeight="1">
      <c r="B40" s="67"/>
      <c r="C40" s="68" t="s">
        <v>32</v>
      </c>
      <c r="D40" s="68" t="s">
        <v>33</v>
      </c>
      <c r="E40" s="68" t="s">
        <v>34</v>
      </c>
      <c r="F40" s="69" t="s">
        <v>35</v>
      </c>
    </row>
    <row r="41" spans="2:6" ht="18" customHeight="1">
      <c r="B41" s="7" t="s">
        <v>36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37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38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39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40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41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42</v>
      </c>
    </row>
    <row r="51" spans="2:14" ht="11" customHeight="1">
      <c r="N51" s="31" t="s">
        <v>43</v>
      </c>
    </row>
    <row r="52" spans="2:14" ht="35" customHeight="1">
      <c r="B52" s="28" t="s">
        <v>44</v>
      </c>
      <c r="C52" s="60">
        <f>((E50-C37)/C37)</f>
        <v>-0.77065217391304353</v>
      </c>
      <c r="N52" s="31" t="s">
        <v>45</v>
      </c>
    </row>
    <row r="53" spans="2:14" ht="35" customHeight="1">
      <c r="B53" s="28" t="s">
        <v>46</v>
      </c>
      <c r="C53" s="60">
        <f>((E50/C37))</f>
        <v>0.22934782608695653</v>
      </c>
      <c r="N53" s="31" t="s">
        <v>47</v>
      </c>
    </row>
    <row r="54" spans="2:14" ht="35" customHeight="1">
      <c r="B54" s="28" t="s">
        <v>48</v>
      </c>
      <c r="C54" s="61">
        <f>((100/C53)*C13)/100</f>
        <v>165.68720379146919</v>
      </c>
      <c r="N54" s="31"/>
    </row>
    <row r="55" spans="2:14" ht="35" customHeight="1">
      <c r="B55" s="28" t="s">
        <v>49</v>
      </c>
      <c r="C55" s="61">
        <f>(((100+(C8*100))/(C53*100))*C13)</f>
        <v>497.06161137440756</v>
      </c>
      <c r="H55" s="29"/>
    </row>
    <row r="56" spans="2:14" ht="35" customHeight="1">
      <c r="B56" s="28" t="s">
        <v>74</v>
      </c>
      <c r="C56" s="62">
        <f>IF(C13&lt;C9,(-100+(C9/C13*((E50/C37)*100)))/100,"N/A - goal time period exceeded")</f>
        <v>1.4141876430205951</v>
      </c>
    </row>
    <row r="57" spans="2:14" ht="11" customHeight="1"/>
    <row r="58" spans="2:14" ht="18" customHeight="1">
      <c r="B58" s="58" t="s">
        <v>51</v>
      </c>
      <c r="C58" s="59"/>
      <c r="D58" s="59"/>
      <c r="E58" s="59"/>
      <c r="F58" s="59"/>
    </row>
    <row r="59" spans="2:14" ht="18" customHeight="1">
      <c r="B59" s="67" t="s">
        <v>52</v>
      </c>
      <c r="C59" s="69" t="s">
        <v>53</v>
      </c>
      <c r="D59" s="69" t="s">
        <v>54</v>
      </c>
      <c r="E59" s="69" t="s">
        <v>55</v>
      </c>
      <c r="F59" s="69" t="s">
        <v>56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phoneticPr fontId="22" type="noConversion"/>
  <conditionalFormatting sqref="B32:B35">
    <cfRule type="containsText" dxfId="1" priority="1" operator="containsText" text="Aggiungi qui altri costi di marketing">
      <formula>NOT(ISERROR(SEARCH("Aggiungi qui altri costi di marketing",B32)))</formula>
    </cfRule>
  </conditionalFormatting>
  <dataValidations count="4">
    <dataValidation allowBlank="1" showInputMessage="1" showErrorMessage="1" prompt="Problema di input " sqref="B60:B64" xr:uid="{00000000-0002-0000-0400-000000000000}"/>
    <dataValidation type="list" allowBlank="1" showInputMessage="1" showErrorMessage="1" sqref="E60:E64" xr:uid="{00000000-0002-0000-0400-000001000000}">
      <formula1>$N$50:$N$53</formula1>
    </dataValidation>
    <dataValidation allowBlank="1" showInputMessage="1" showErrorMessage="1" prompt="Aggiungi altre azioni qui" sqref="B46:B49" xr:uid="{00000000-0002-0000-0400-000002000000}"/>
    <dataValidation allowBlank="1" showInputMessage="1" showErrorMessage="1" prompt="Aggiungi qui altri costi di marketing " sqref="B32:B35" xr:uid="{00000000-0002-0000-0400-000003000000}"/>
  </dataValidations>
  <pageMargins left="0.3" right="0.3" top="0.3" bottom="0.3" header="0" footer="0"/>
  <pageSetup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B55" sqref="B55"/>
    </sheetView>
  </sheetViews>
  <sheetFormatPr baseColWidth="10" defaultColWidth="10.83203125" defaultRowHeight="16"/>
  <cols>
    <col min="1" max="1" width="3.33203125" style="1" customWidth="1"/>
    <col min="2" max="2" width="59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58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4</v>
      </c>
      <c r="C3" s="13">
        <v>44812</v>
      </c>
    </row>
    <row r="4" spans="1:6" ht="18" customHeight="1">
      <c r="B4" s="7" t="s">
        <v>5</v>
      </c>
      <c r="C4" s="12" t="s">
        <v>0</v>
      </c>
    </row>
    <row r="5" spans="1:6" ht="18" customHeight="1">
      <c r="B5" s="14" t="s">
        <v>6</v>
      </c>
      <c r="C5" s="38" t="s">
        <v>1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7</v>
      </c>
      <c r="C7" s="57"/>
    </row>
    <row r="8" spans="1:6" ht="18" customHeight="1">
      <c r="B8" s="6" t="s">
        <v>8</v>
      </c>
      <c r="C8" s="15">
        <v>2</v>
      </c>
    </row>
    <row r="9" spans="1:6" ht="18" customHeight="1">
      <c r="B9" s="7" t="s">
        <v>9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0" t="s">
        <v>10</v>
      </c>
      <c r="C11" s="70"/>
    </row>
    <row r="12" spans="1:6" ht="18" customHeight="1">
      <c r="B12" s="6" t="s">
        <v>11</v>
      </c>
      <c r="C12" s="13">
        <v>44774</v>
      </c>
    </row>
    <row r="13" spans="1:6" ht="18" customHeight="1">
      <c r="B13" s="7" t="s">
        <v>12</v>
      </c>
      <c r="C13" s="37">
        <f>_xlfn.DAYS(C3,C12)</f>
        <v>38</v>
      </c>
    </row>
    <row r="14" spans="1:6" ht="18" customHeight="1">
      <c r="B14" s="7" t="s">
        <v>13</v>
      </c>
      <c r="C14" s="17">
        <v>12343</v>
      </c>
    </row>
    <row r="15" spans="1:6" ht="18" customHeight="1">
      <c r="B15" s="7" t="s">
        <v>14</v>
      </c>
      <c r="C15" s="17">
        <v>45000</v>
      </c>
    </row>
    <row r="16" spans="1:6" ht="18" customHeight="1">
      <c r="B16" s="7" t="s">
        <v>15</v>
      </c>
      <c r="C16" s="17">
        <v>26890</v>
      </c>
      <c r="D16" s="9"/>
      <c r="E16" s="10"/>
      <c r="F16" s="9"/>
    </row>
    <row r="17" spans="2:3" ht="18" customHeight="1">
      <c r="B17" s="8" t="s">
        <v>16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17</v>
      </c>
      <c r="C19" s="57"/>
    </row>
    <row r="20" spans="2:3" ht="18" customHeight="1">
      <c r="B20" s="6" t="s">
        <v>18</v>
      </c>
      <c r="C20" s="11">
        <v>5600</v>
      </c>
    </row>
    <row r="21" spans="2:3" ht="18" customHeight="1">
      <c r="B21" s="7" t="s">
        <v>19</v>
      </c>
      <c r="C21" s="12">
        <v>4500</v>
      </c>
    </row>
    <row r="22" spans="2:3" ht="18" customHeight="1">
      <c r="B22" s="7" t="s">
        <v>20</v>
      </c>
      <c r="C22" s="12">
        <v>100</v>
      </c>
    </row>
    <row r="23" spans="2:3" ht="18" customHeight="1">
      <c r="B23" s="7" t="s">
        <v>21</v>
      </c>
      <c r="C23" s="12">
        <v>3000</v>
      </c>
    </row>
    <row r="24" spans="2:3" ht="18" customHeight="1">
      <c r="B24" s="7" t="s">
        <v>22</v>
      </c>
      <c r="C24" s="12">
        <v>0</v>
      </c>
    </row>
    <row r="25" spans="2:3" ht="18" customHeight="1">
      <c r="B25" s="8" t="s">
        <v>23</v>
      </c>
      <c r="C25" s="19">
        <f>SUM(C20:C24)</f>
        <v>13200</v>
      </c>
    </row>
    <row r="26" spans="2:3" s="20" customFormat="1" ht="11" customHeight="1">
      <c r="B26" s="21"/>
      <c r="C26" s="22"/>
    </row>
    <row r="27" spans="2:3" ht="18" customHeight="1">
      <c r="B27" s="56" t="s">
        <v>24</v>
      </c>
      <c r="C27" s="57"/>
    </row>
    <row r="28" spans="2:3" ht="18" customHeight="1">
      <c r="B28" s="6" t="s">
        <v>25</v>
      </c>
      <c r="C28" s="11">
        <v>10000</v>
      </c>
    </row>
    <row r="29" spans="2:3" ht="18" customHeight="1">
      <c r="B29" s="7" t="s">
        <v>26</v>
      </c>
      <c r="C29" s="12">
        <v>400</v>
      </c>
    </row>
    <row r="30" spans="2:3" ht="18" customHeight="1">
      <c r="B30" s="7" t="s">
        <v>27</v>
      </c>
      <c r="C30" s="12">
        <v>4000</v>
      </c>
    </row>
    <row r="31" spans="2:3" ht="18" customHeight="1">
      <c r="B31" s="7" t="s">
        <v>28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29</v>
      </c>
      <c r="C36" s="19">
        <f>SUM(C28:C35)</f>
        <v>14400</v>
      </c>
    </row>
    <row r="37" spans="2:6" ht="18" customHeight="1">
      <c r="B37" s="8" t="s">
        <v>30</v>
      </c>
      <c r="C37" s="24">
        <f>SUM(C25,C36)</f>
        <v>27600</v>
      </c>
    </row>
    <row r="38" spans="2:6" ht="11" customHeight="1"/>
    <row r="39" spans="2:6" ht="18" customHeight="1">
      <c r="B39" s="56" t="s">
        <v>31</v>
      </c>
      <c r="C39" s="57"/>
      <c r="D39" s="57"/>
      <c r="E39" s="57"/>
      <c r="F39" s="57"/>
    </row>
    <row r="40" spans="2:6" ht="18" customHeight="1">
      <c r="B40" s="67"/>
      <c r="C40" s="68" t="s">
        <v>32</v>
      </c>
      <c r="D40" s="68" t="s">
        <v>33</v>
      </c>
      <c r="E40" s="68" t="s">
        <v>34</v>
      </c>
      <c r="F40" s="69" t="s">
        <v>35</v>
      </c>
    </row>
    <row r="41" spans="2:6" ht="18" customHeight="1">
      <c r="B41" s="7" t="s">
        <v>36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37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38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39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40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41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42</v>
      </c>
    </row>
    <row r="51" spans="2:14" ht="11" customHeight="1">
      <c r="N51" s="31" t="s">
        <v>43</v>
      </c>
    </row>
    <row r="52" spans="2:14" ht="35" customHeight="1">
      <c r="B52" s="28" t="s">
        <v>44</v>
      </c>
      <c r="C52" s="60">
        <f>((E50-C37)/C37)</f>
        <v>-0.77065217391304353</v>
      </c>
      <c r="N52" s="31" t="s">
        <v>45</v>
      </c>
    </row>
    <row r="53" spans="2:14" ht="35" customHeight="1">
      <c r="B53" s="28" t="s">
        <v>46</v>
      </c>
      <c r="C53" s="60">
        <f>((E50/C37))</f>
        <v>0.22934782608695653</v>
      </c>
      <c r="N53" s="31" t="s">
        <v>47</v>
      </c>
    </row>
    <row r="54" spans="2:14" ht="35" customHeight="1">
      <c r="B54" s="28" t="s">
        <v>48</v>
      </c>
      <c r="C54" s="61">
        <f>((100/C53)*C13)/100</f>
        <v>165.68720379146919</v>
      </c>
      <c r="N54" s="31"/>
    </row>
    <row r="55" spans="2:14" ht="35" customHeight="1">
      <c r="B55" s="28" t="s">
        <v>75</v>
      </c>
      <c r="C55" s="61">
        <f>(((100+(C8*100))/(C53*100))*C13)</f>
        <v>497.06161137440756</v>
      </c>
      <c r="H55" s="29"/>
    </row>
    <row r="56" spans="2:14" ht="35" customHeight="1">
      <c r="B56" s="28" t="s">
        <v>50</v>
      </c>
      <c r="C56" s="62">
        <f>IF(C13&lt;C9,(-100+(C9/C13*((E50/C37)*100)))/100,"N/A - goal time period exceeded")</f>
        <v>1.4141876430205951</v>
      </c>
    </row>
    <row r="57" spans="2:14" ht="11" customHeight="1"/>
    <row r="58" spans="2:14" ht="18" customHeight="1">
      <c r="B58" s="58" t="s">
        <v>51</v>
      </c>
      <c r="C58" s="59"/>
      <c r="D58" s="59"/>
      <c r="E58" s="59"/>
      <c r="F58" s="59"/>
    </row>
    <row r="59" spans="2:14" ht="18" customHeight="1">
      <c r="B59" s="67" t="s">
        <v>52</v>
      </c>
      <c r="C59" s="69" t="s">
        <v>53</v>
      </c>
      <c r="D59" s="69" t="s">
        <v>54</v>
      </c>
      <c r="E59" s="69" t="s">
        <v>55</v>
      </c>
      <c r="F59" s="69" t="s">
        <v>56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phoneticPr fontId="22" type="noConversion"/>
  <conditionalFormatting sqref="B32:B35">
    <cfRule type="containsText" dxfId="0" priority="1" operator="containsText" text="Aggiungi qui altri costi di marketing">
      <formula>NOT(ISERROR(SEARCH("Aggiungi qui altri costi di marketing",B32)))</formula>
    </cfRule>
  </conditionalFormatting>
  <dataValidations count="4">
    <dataValidation allowBlank="1" showInputMessage="1" showErrorMessage="1" prompt="Aggiungi qui altri costi di marketing " sqref="B32:B35" xr:uid="{00000000-0002-0000-0500-000000000000}"/>
    <dataValidation allowBlank="1" showInputMessage="1" showErrorMessage="1" prompt="Aggiungi altre azioni qui" sqref="B46:B49" xr:uid="{00000000-0002-0000-0500-000001000000}"/>
    <dataValidation type="list" allowBlank="1" showInputMessage="1" showErrorMessage="1" sqref="E60:E64" xr:uid="{00000000-0002-0000-0500-000002000000}">
      <formula1>$N$50:$N$53</formula1>
    </dataValidation>
    <dataValidation allowBlank="1" showInputMessage="1" showErrorMessage="1" prompt="Problema di input " sqref="B60:B64" xr:uid="{00000000-0002-0000-0500-000003000000}"/>
  </dataValidations>
  <pageMargins left="0.3" right="0.3" top="0.3" bottom="0.3" header="0" footer="0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9.25" customHeight="1">
      <c r="B2" s="5" t="s">
        <v>59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Calcolatore ROI panoramica</vt:lpstr>
      <vt:lpstr>Campagna 1</vt:lpstr>
      <vt:lpstr>Campagna 2</vt:lpstr>
      <vt:lpstr>Campagna 3</vt:lpstr>
      <vt:lpstr>Campagna 4</vt:lpstr>
      <vt:lpstr>Campagna 5</vt:lpstr>
      <vt:lpstr>- Dichiarazione di non responsa</vt:lpstr>
      <vt:lpstr>'Calcolatore ROI panoramica'!Print_Area</vt:lpstr>
      <vt:lpstr>'Campagna 1'!Print_Area</vt:lpstr>
      <vt:lpstr>'Campagna 2'!Print_Area</vt:lpstr>
      <vt:lpstr>'Campagna 3'!Print_Area</vt:lpstr>
      <vt:lpstr>'Campagna 4'!Print_Area</vt:lpstr>
      <vt:lpstr>'Campagna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2024-02-21T18:10:13Z</dcterms:modified>
</cp:coreProperties>
</file>