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no di ammortamento del prestito" sheetId="1" state="visible" r:id="rId1"/>
    <sheet xmlns:r="http://schemas.openxmlformats.org/officeDocument/2006/relationships" name="K - Ammortamento Prestito Sched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'no di ammortamento del prestito'!$B$2:$I$52</definedName>
    <definedName name="_xlnm.Print_Area" localSheetId="1">'K - Ammortamento Prestito Sched'!$B$1:$I$51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[$$-409]#,##0.00;\-[$$-409]#,##0.00"/>
    <numFmt numFmtId="165" formatCode="&quot;$&quot;#,##0.00;&quot;$&quot;\(#,##0.00\)"/>
    <numFmt numFmtId="166" formatCode="_(&quot;$&quot;* #,##0_);_(&quot;$&quot;* \(#,##0\);_(&quot;$&quot;* &quot;-&quot;??_);_(@_)"/>
    <numFmt numFmtId="167" formatCode="#,##0.00%;\-#,##0.00%"/>
    <numFmt numFmtId="168" formatCode="#,##0.000%;\-#,##0.000%"/>
    <numFmt numFmtId="169" formatCode="YYYY-MM-DD"/>
  </numFmts>
  <fonts count="41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Calibri"/>
      <family val="2"/>
      <b val="1"/>
      <color rgb="FF000000"/>
      <sz val="11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Calibri"/>
      <family val="2"/>
      <color theme="10"/>
      <sz val="11"/>
      <u val="single"/>
    </font>
    <font>
      <name val="Century Gothic"/>
      <family val="1"/>
      <b val="1"/>
      <color rgb="FF306786"/>
      <sz val="22"/>
    </font>
    <font>
      <name val="Century Gothic"/>
      <family val="1"/>
      <b val="1"/>
      <color rgb="FF418AB3"/>
      <sz val="22"/>
    </font>
    <font>
      <name val="Century Gothic"/>
      <family val="1"/>
      <color rgb="FF000000"/>
      <sz val="11"/>
    </font>
    <font>
      <name val="Century Gothic"/>
      <family val="1"/>
      <b val="1"/>
      <color rgb="FFFFFFFF"/>
      <sz val="9"/>
    </font>
    <font>
      <name val="Century Gothic"/>
      <family val="1"/>
      <sz val="9"/>
    </font>
    <font>
      <name val="Century Gothic"/>
      <family val="1"/>
      <color rgb="FF000000"/>
      <sz val="10"/>
    </font>
    <font>
      <name val="Century Gothic"/>
      <family val="1"/>
      <sz val="10"/>
    </font>
    <font>
      <name val="Century Gothic"/>
      <family val="1"/>
      <b val="1"/>
      <color rgb="FF000000"/>
      <sz val="11"/>
    </font>
    <font>
      <name val="Century Gothic"/>
      <family val="1"/>
      <b val="1"/>
      <color rgb="FFFFFFFF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9"/>
    </font>
    <font>
      <name val="Century Gothic"/>
      <family val="1"/>
      <b val="1"/>
      <sz val="11"/>
    </font>
    <font>
      <name val="Century Gothic"/>
      <family val="1"/>
      <b val="1"/>
      <color rgb="FFFFFFFF"/>
      <sz val="11"/>
    </font>
    <font>
      <name val="Century Gothic"/>
      <family val="1"/>
      <color rgb="FFFFFFFF"/>
      <sz val="10"/>
    </font>
    <font>
      <name val="Century Gothic"/>
      <family val="1"/>
      <b val="1"/>
      <strike val="1"/>
      <color rgb="FFFFFFFF"/>
      <sz val="9"/>
    </font>
    <font>
      <name val="Century Gothic"/>
      <family val="1"/>
      <b val="1"/>
      <strike val="1"/>
      <color rgb="FFFFFFFF"/>
      <sz val="10"/>
    </font>
    <font>
      <name val="Century Gothic"/>
      <family val="1"/>
      <color rgb="FFFFFFFF"/>
      <sz val="11"/>
    </font>
    <font>
      <name val="Century Gothic"/>
      <family val="1"/>
      <color theme="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8"/>
    </font>
    <font>
      <name val="Century Gothic"/>
      <family val="1"/>
      <sz val="8"/>
    </font>
    <font>
      <name val="Century Gothic"/>
      <family val="1"/>
      <color rgb="FF000000"/>
      <sz val="9"/>
    </font>
    <font>
      <name val="Century Gothic"/>
      <family val="1"/>
      <b val="1"/>
      <sz val="9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9"/>
      <sz val="20"/>
    </font>
    <font>
      <name val="Calibri"/>
      <family val="2"/>
      <sz val="8"/>
    </font>
    <font>
      <name val="Calibri"/>
      <family val="2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"/>
        <bgColor rgb="FFE1EAA0"/>
      </patternFill>
    </fill>
    <fill>
      <patternFill patternType="solid">
        <fgColor theme="6" tint="0.7999816888943144"/>
        <bgColor rgb="FFF0F4CF"/>
      </patternFill>
    </fill>
    <fill>
      <patternFill patternType="solid">
        <fgColor theme="0"/>
        <bgColor rgb="FFF0F4CF"/>
      </patternFill>
    </fill>
    <fill>
      <patternFill patternType="solid">
        <fgColor theme="6" tint="0.5999938962981048"/>
        <bgColor rgb="FFE1EAA0"/>
      </patternFill>
    </fill>
    <fill>
      <patternFill patternType="solid">
        <fgColor theme="6" tint="0.3999755851924192"/>
        <bgColor rgb="FFE1EAA0"/>
      </patternFill>
    </fill>
    <fill>
      <patternFill patternType="solid">
        <fgColor theme="6" tint="-0.499984740745262"/>
        <bgColor rgb="FF535B1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6" tint="-0.249977111117893"/>
        <bgColor rgb="FF7C891D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"/>
        <bgColor rgb="FF7C891D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33" fillId="0" borderId="0"/>
    <xf numFmtId="0" fontId="39" fillId="0" borderId="0"/>
  </cellStyleXfs>
  <cellXfs count="11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3" fillId="6" borderId="0" pivotButton="0" quotePrefix="0" xfId="0"/>
    <xf numFmtId="0" fontId="3" fillId="6" borderId="0" applyAlignment="1" pivotButton="0" quotePrefix="0" xfId="0">
      <alignment wrapText="1"/>
    </xf>
    <xf numFmtId="0" fontId="0" fillId="6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16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22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right" vertical="center" wrapText="1"/>
    </xf>
    <xf numFmtId="0" fontId="23" fillId="6" borderId="0" applyAlignment="1" pivotButton="0" quotePrefix="0" xfId="0">
      <alignment horizontal="center" wrapText="1"/>
    </xf>
    <xf numFmtId="0" fontId="26" fillId="0" borderId="0" pivotButton="0" quotePrefix="0" xfId="0"/>
    <xf numFmtId="0" fontId="12" fillId="0" borderId="0" applyAlignment="1" pivotButton="0" quotePrefix="0" xfId="0">
      <alignment vertical="center" wrapText="1"/>
    </xf>
    <xf numFmtId="0" fontId="27" fillId="0" borderId="0" pivotButton="0" quotePrefix="0" xfId="0"/>
    <xf numFmtId="0" fontId="12" fillId="0" borderId="0" applyAlignment="1" pivotButton="0" quotePrefix="0" xfId="0">
      <alignment horizontal="right" vertical="center" wrapText="1"/>
    </xf>
    <xf numFmtId="0" fontId="26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 wrapText="1"/>
    </xf>
    <xf numFmtId="0" fontId="11" fillId="6" borderId="0" applyAlignment="1" pivotButton="0" quotePrefix="0" xfId="0">
      <alignment vertical="center"/>
    </xf>
    <xf numFmtId="0" fontId="18" fillId="6" borderId="0" applyAlignment="1" pivotButton="0" quotePrefix="0" xfId="0">
      <alignment vertical="center" wrapText="1"/>
    </xf>
    <xf numFmtId="0" fontId="18" fillId="0" borderId="0" pivotButton="0" quotePrefix="0" xfId="0"/>
    <xf numFmtId="164" fontId="17" fillId="6" borderId="0" applyAlignment="1" pivotButton="0" quotePrefix="0" xfId="0">
      <alignment horizontal="right" vertical="center" wrapText="1"/>
    </xf>
    <xf numFmtId="0" fontId="20" fillId="6" borderId="0" applyAlignment="1" pivotButton="0" quotePrefix="0" xfId="0">
      <alignment horizontal="left" vertical="center" wrapText="1"/>
    </xf>
    <xf numFmtId="0" fontId="18" fillId="6" borderId="0" pivotButton="0" quotePrefix="0" xfId="0"/>
    <xf numFmtId="164" fontId="28" fillId="6" borderId="0" applyAlignment="1" pivotButton="0" quotePrefix="0" xfId="0">
      <alignment horizontal="right" vertical="center" wrapText="1"/>
    </xf>
    <xf numFmtId="0" fontId="11" fillId="6" borderId="0" applyAlignment="1" pivotButton="0" quotePrefix="0" xfId="0">
      <alignment horizontal="right"/>
    </xf>
    <xf numFmtId="0" fontId="11" fillId="6" borderId="0" applyAlignment="1" pivotButton="0" quotePrefix="0" xfId="0">
      <alignment vertical="center" wrapText="1"/>
    </xf>
    <xf numFmtId="0" fontId="12" fillId="15" borderId="1" applyAlignment="1" pivotButton="0" quotePrefix="0" xfId="0">
      <alignment horizontal="center" vertical="center" wrapText="1"/>
    </xf>
    <xf numFmtId="164" fontId="32" fillId="11" borderId="1" applyAlignment="1" pivotButton="0" quotePrefix="0" xfId="0">
      <alignment horizontal="right" vertical="center" wrapText="1"/>
    </xf>
    <xf numFmtId="0" fontId="31" fillId="0" borderId="1" applyAlignment="1" pivotButton="0" quotePrefix="0" xfId="0">
      <alignment horizontal="left" vertical="center" wrapText="1" indent="1"/>
    </xf>
    <xf numFmtId="14" fontId="31" fillId="0" borderId="1" applyAlignment="1" pivotButton="0" quotePrefix="0" xfId="0">
      <alignment horizontal="left" vertical="center" wrapText="1" indent="1"/>
    </xf>
    <xf numFmtId="165" fontId="31" fillId="6" borderId="1" applyAlignment="1" pivotButton="0" quotePrefix="0" xfId="0">
      <alignment horizontal="right" vertical="center" wrapText="1"/>
    </xf>
    <xf numFmtId="165" fontId="31" fillId="0" borderId="1" applyAlignment="1" pivotButton="0" quotePrefix="0" xfId="0">
      <alignment horizontal="right" vertical="center" wrapText="1"/>
    </xf>
    <xf numFmtId="164" fontId="31" fillId="7" borderId="1" applyAlignment="1" pivotButton="0" quotePrefix="0" xfId="0">
      <alignment horizontal="right" vertical="center" wrapText="1"/>
    </xf>
    <xf numFmtId="165" fontId="31" fillId="8" borderId="1" applyAlignment="1" pivotButton="0" quotePrefix="0" xfId="0">
      <alignment horizontal="right" vertical="center" wrapText="1"/>
    </xf>
    <xf numFmtId="166" fontId="31" fillId="7" borderId="1" applyAlignment="1" pivotButton="0" quotePrefix="0" xfId="0">
      <alignment vertical="center" wrapText="1"/>
    </xf>
    <xf numFmtId="0" fontId="17" fillId="12" borderId="1" applyAlignment="1" pivotButton="0" quotePrefix="0" xfId="0">
      <alignment horizontal="center" vertical="center" wrapText="1"/>
    </xf>
    <xf numFmtId="164" fontId="14" fillId="7" borderId="1" applyAlignment="1" pivotButton="0" quotePrefix="0" xfId="0">
      <alignment horizontal="right" vertical="center" wrapText="1" indent="1"/>
    </xf>
    <xf numFmtId="10" fontId="14" fillId="7" borderId="1" applyAlignment="1" pivotButton="0" quotePrefix="0" xfId="0">
      <alignment horizontal="right" vertical="center" wrapText="1" indent="1"/>
    </xf>
    <xf numFmtId="164" fontId="14" fillId="9" borderId="1" applyAlignment="1" pivotButton="0" quotePrefix="0" xfId="0">
      <alignment horizontal="right" vertical="center" wrapText="1" indent="1"/>
    </xf>
    <xf numFmtId="167" fontId="14" fillId="7" borderId="1" applyAlignment="1" pivotButton="0" quotePrefix="0" xfId="0">
      <alignment horizontal="right" vertical="center" wrapText="1" indent="1"/>
    </xf>
    <xf numFmtId="0" fontId="14" fillId="7" borderId="1" applyAlignment="1" pivotButton="0" quotePrefix="0" xfId="0">
      <alignment horizontal="right" vertical="center" wrapText="1" indent="1"/>
    </xf>
    <xf numFmtId="164" fontId="28" fillId="0" borderId="1" applyAlignment="1" pivotButton="0" quotePrefix="0" xfId="0">
      <alignment horizontal="right" vertical="center" wrapText="1" indent="1"/>
    </xf>
    <xf numFmtId="0" fontId="28" fillId="0" borderId="1" applyAlignment="1" pivotButton="0" quotePrefix="0" xfId="0">
      <alignment horizontal="right" vertical="center" wrapText="1" indent="1"/>
    </xf>
    <xf numFmtId="0" fontId="33" fillId="0" borderId="0" pivotButton="0" quotePrefix="0" xfId="2"/>
    <xf numFmtId="0" fontId="34" fillId="0" borderId="2" applyAlignment="1" pivotButton="0" quotePrefix="0" xfId="2">
      <alignment horizontal="left" vertical="center" wrapText="1" indent="2"/>
    </xf>
    <xf numFmtId="0" fontId="35" fillId="0" borderId="0" applyAlignment="1" pivotButton="0" quotePrefix="0" xfId="0">
      <alignment vertical="center"/>
    </xf>
    <xf numFmtId="14" fontId="14" fillId="7" borderId="3" applyAlignment="1" pivotButton="0" quotePrefix="0" xfId="0">
      <alignment horizontal="right" vertical="center" wrapText="1" indent="1"/>
    </xf>
    <xf numFmtId="168" fontId="28" fillId="0" borderId="4" applyAlignment="1" pivotButton="0" quotePrefix="0" xfId="0">
      <alignment horizontal="right" vertical="center" wrapText="1" indent="1"/>
    </xf>
    <xf numFmtId="0" fontId="25" fillId="2" borderId="7" applyAlignment="1" pivotButton="0" quotePrefix="0" xfId="0">
      <alignment horizontal="right" vertical="center" wrapText="1" indent="1"/>
    </xf>
    <xf numFmtId="0" fontId="0" fillId="0" borderId="0" pivotButton="0" quotePrefix="0" xfId="0"/>
    <xf numFmtId="0" fontId="0" fillId="0" borderId="0" pivotButton="0" quotePrefix="0" xfId="0"/>
    <xf numFmtId="0" fontId="17" fillId="12" borderId="1" applyAlignment="1" pivotButton="0" quotePrefix="0" xfId="0">
      <alignment horizontal="center" vertical="center" wrapText="1"/>
    </xf>
    <xf numFmtId="0" fontId="18" fillId="13" borderId="1" pivotButton="0" quotePrefix="0" xfId="0"/>
    <xf numFmtId="0" fontId="12" fillId="15" borderId="1" applyAlignment="1" pivotButton="0" quotePrefix="0" xfId="0">
      <alignment horizontal="right" vertical="center" wrapText="1" indent="1"/>
    </xf>
    <xf numFmtId="0" fontId="13" fillId="17" borderId="1" applyAlignment="1" pivotButton="0" quotePrefix="0" xfId="0">
      <alignment horizontal="right" indent="1"/>
    </xf>
    <xf numFmtId="0" fontId="12" fillId="4" borderId="1" applyAlignment="1" pivotButton="0" quotePrefix="0" xfId="0">
      <alignment horizontal="right" vertical="center" wrapText="1" indent="1"/>
    </xf>
    <xf numFmtId="0" fontId="13" fillId="0" borderId="1" applyAlignment="1" pivotButton="0" quotePrefix="0" xfId="0">
      <alignment horizontal="right" indent="1"/>
    </xf>
    <xf numFmtId="0" fontId="12" fillId="2" borderId="1" applyAlignment="1" pivotButton="0" quotePrefix="0" xfId="0">
      <alignment horizontal="right" vertical="center" wrapText="1" indent="1"/>
    </xf>
    <xf numFmtId="0" fontId="14" fillId="7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indent="1"/>
    </xf>
    <xf numFmtId="0" fontId="14" fillId="3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indent="1"/>
    </xf>
    <xf numFmtId="0" fontId="14" fillId="5" borderId="1" applyAlignment="1" pivotButton="0" quotePrefix="0" xfId="0">
      <alignment horizontal="left" vertical="center" wrapText="1" indent="1"/>
    </xf>
    <xf numFmtId="0" fontId="19" fillId="18" borderId="1" applyAlignment="1" pivotButton="0" quotePrefix="0" xfId="0">
      <alignment horizontal="center" vertical="center" wrapText="1"/>
    </xf>
    <xf numFmtId="0" fontId="20" fillId="3" borderId="1" applyAlignment="1" pivotButton="0" quotePrefix="0" xfId="0">
      <alignment horizontal="right" vertical="center" wrapText="1" indent="1"/>
    </xf>
    <xf numFmtId="0" fontId="24" fillId="2" borderId="5" applyAlignment="1" pivotButton="0" quotePrefix="0" xfId="0">
      <alignment horizontal="right" vertical="center" wrapText="1" indent="1"/>
    </xf>
    <xf numFmtId="0" fontId="13" fillId="0" borderId="6" applyAlignment="1" pivotButton="0" quotePrefix="0" xfId="0">
      <alignment horizontal="right" indent="1"/>
    </xf>
    <xf numFmtId="0" fontId="20" fillId="10" borderId="1" applyAlignment="1" pivotButton="0" quotePrefix="0" xfId="0">
      <alignment horizontal="right" vertical="center" wrapText="1" indent="1"/>
    </xf>
    <xf numFmtId="0" fontId="13" fillId="19" borderId="1" applyAlignment="1" pivotButton="0" quotePrefix="0" xfId="0">
      <alignment horizontal="right" indent="1"/>
    </xf>
    <xf numFmtId="0" fontId="20" fillId="3" borderId="4" applyAlignment="1" pivotButton="0" quotePrefix="0" xfId="0">
      <alignment horizontal="right" vertical="center" wrapText="1" indent="1"/>
    </xf>
    <xf numFmtId="0" fontId="13" fillId="0" borderId="4" applyAlignment="1" pivotButton="0" quotePrefix="0" xfId="0">
      <alignment horizontal="right" indent="1"/>
    </xf>
    <xf numFmtId="0" fontId="14" fillId="0" borderId="1" applyAlignment="1" pivotButton="0" quotePrefix="0" xfId="0">
      <alignment horizontal="left" vertical="center" wrapText="1" indent="1"/>
    </xf>
    <xf numFmtId="0" fontId="20" fillId="10" borderId="3" applyAlignment="1" pivotButton="0" quotePrefix="0" xfId="0">
      <alignment horizontal="right" vertical="center" wrapText="1" indent="1"/>
    </xf>
    <xf numFmtId="0" fontId="13" fillId="19" borderId="3" applyAlignment="1" pivotButton="0" quotePrefix="0" xfId="0">
      <alignment horizontal="right" indent="1"/>
    </xf>
    <xf numFmtId="0" fontId="29" fillId="6" borderId="0" applyAlignment="1" pivotButton="0" quotePrefix="0" xfId="0">
      <alignment horizontal="center"/>
    </xf>
    <xf numFmtId="0" fontId="18" fillId="0" borderId="0" pivotButton="0" quotePrefix="0" xfId="0"/>
    <xf numFmtId="0" fontId="30" fillId="6" borderId="0" applyAlignment="1" pivotButton="0" quotePrefix="0" xfId="0">
      <alignment horizontal="right" vertical="center" wrapText="1"/>
    </xf>
    <xf numFmtId="0" fontId="29" fillId="6" borderId="0" applyAlignment="1" pivotButton="0" quotePrefix="0" xfId="0">
      <alignment horizontal="right" vertical="center" wrapText="1"/>
    </xf>
    <xf numFmtId="0" fontId="12" fillId="12" borderId="1" applyAlignment="1" pivotButton="0" quotePrefix="0" xfId="0">
      <alignment horizontal="center" vertical="center" wrapText="1"/>
    </xf>
    <xf numFmtId="0" fontId="12" fillId="6" borderId="0" applyAlignment="1" pivotButton="0" quotePrefix="0" xfId="0">
      <alignment horizontal="left" vertical="center" wrapText="1"/>
    </xf>
    <xf numFmtId="0" fontId="17" fillId="2" borderId="1" applyAlignment="1" pivotButton="0" quotePrefix="0" xfId="0">
      <alignment horizontal="center" vertical="center" wrapText="1"/>
    </xf>
    <xf numFmtId="0" fontId="18" fillId="0" borderId="1" pivotButton="0" quotePrefix="0" xfId="0"/>
    <xf numFmtId="0" fontId="12" fillId="4" borderId="1" applyAlignment="1" pivotButton="0" quotePrefix="0" xfId="0">
      <alignment horizontal="center" vertical="center" wrapText="1"/>
    </xf>
    <xf numFmtId="0" fontId="12" fillId="14" borderId="1" applyAlignment="1" pivotButton="0" quotePrefix="0" xfId="0">
      <alignment horizontal="center" vertical="center" wrapText="1"/>
    </xf>
    <xf numFmtId="0" fontId="12" fillId="15" borderId="1" applyAlignment="1" pivotButton="0" quotePrefix="0" xfId="0">
      <alignment horizontal="center" vertical="center" wrapText="1"/>
    </xf>
    <xf numFmtId="0" fontId="37" fillId="0" borderId="0" pivotButton="0" quotePrefix="0" xfId="0"/>
    <xf numFmtId="0" fontId="37" fillId="0" borderId="0" pivotButton="0" quotePrefix="0" xfId="0"/>
    <xf numFmtId="0" fontId="38" fillId="20" borderId="0" applyAlignment="1" pivotButton="0" quotePrefix="0" xfId="1">
      <alignment horizontal="center" vertical="center"/>
    </xf>
    <xf numFmtId="0" fontId="0" fillId="0" borderId="7" pivotButton="0" quotePrefix="0" xfId="0"/>
    <xf numFmtId="0" fontId="0" fillId="0" borderId="11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3" pivotButton="0" quotePrefix="0" xfId="0"/>
    <xf numFmtId="167" fontId="14" fillId="7" borderId="1" applyAlignment="1" pivotButton="0" quotePrefix="0" xfId="0">
      <alignment horizontal="right" vertical="center" wrapText="1" indent="1"/>
    </xf>
    <xf numFmtId="169" fontId="14" fillId="7" borderId="3" applyAlignment="1" pivotButton="0" quotePrefix="0" xfId="0">
      <alignment horizontal="right" vertical="center" wrapText="1" indent="1"/>
    </xf>
    <xf numFmtId="168" fontId="28" fillId="0" borderId="4" applyAlignment="1" pivotButton="0" quotePrefix="0" xfId="0">
      <alignment horizontal="right" vertical="center" wrapText="1" indent="1"/>
    </xf>
    <xf numFmtId="0" fontId="0" fillId="0" borderId="4" pivotButton="0" quotePrefix="0" xfId="0"/>
    <xf numFmtId="165" fontId="31" fillId="6" borderId="1" applyAlignment="1" pivotButton="0" quotePrefix="0" xfId="0">
      <alignment horizontal="right" vertical="center" wrapText="1"/>
    </xf>
    <xf numFmtId="165" fontId="31" fillId="0" borderId="1" applyAlignment="1" pivotButton="0" quotePrefix="0" xfId="0">
      <alignment horizontal="right" vertical="center" wrapText="1"/>
    </xf>
    <xf numFmtId="165" fontId="31" fillId="8" borderId="1" applyAlignment="1" pivotButton="0" quotePrefix="0" xfId="0">
      <alignment horizontal="right" vertical="center" wrapText="1"/>
    </xf>
    <xf numFmtId="169" fontId="31" fillId="0" borderId="1" applyAlignment="1" pivotButton="0" quotePrefix="0" xfId="0">
      <alignment horizontal="left" vertical="center" wrapText="1" indent="1"/>
    </xf>
    <xf numFmtId="166" fontId="31" fillId="7" borderId="1" applyAlignment="1" pivotButton="0" quotePrefix="0" xfId="0">
      <alignment vertical="center" wrapText="1"/>
    </xf>
    <xf numFmtId="0" fontId="40" fillId="2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loan+amortization+schedule+37195+it&amp;lpa=ic+loan+amortization+schedule+37195+it" TargetMode="External" Id="rId1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 fitToPage="1"/>
  </sheetPr>
  <dimension ref="A1:R623"/>
  <sheetViews>
    <sheetView showGridLines="0" tabSelected="1" workbookViewId="0">
      <pane ySplit="2" topLeftCell="A3" activePane="bottomLeft" state="frozen"/>
      <selection pane="bottomLeft" activeCell="B54" sqref="B54:I54"/>
    </sheetView>
  </sheetViews>
  <sheetFormatPr baseColWidth="8" defaultColWidth="15.08984375" defaultRowHeight="15" customHeight="1"/>
  <cols>
    <col width="3" customWidth="1" style="61" min="1" max="1"/>
    <col width="5.6328125" customWidth="1" style="61" min="2" max="2"/>
    <col width="12" customWidth="1" style="61" min="3" max="3"/>
    <col width="13.36328125" customWidth="1" style="61" min="4" max="8"/>
    <col width="15" customWidth="1" style="61" min="9" max="9"/>
    <col width="3" customWidth="1" style="61" min="10" max="10"/>
    <col width="111.453125" customWidth="1" style="61" min="11" max="11"/>
    <col width="13.36328125" customWidth="1" style="61" min="12" max="18"/>
  </cols>
  <sheetData>
    <row r="1" ht="50" customHeight="1" s="61"/>
    <row r="2" ht="50" customHeight="1" s="61">
      <c r="A2" s="1" t="n"/>
      <c r="B2" s="56" t="inlineStr">
        <is>
          <t>MODELLO DI PIANO DI AMMORTAMENTO DEL PRESTITO</t>
        </is>
      </c>
      <c r="C2" s="14" t="n"/>
      <c r="D2" s="15" t="n"/>
      <c r="E2" s="15" t="n"/>
      <c r="F2" s="15" t="n"/>
      <c r="G2" s="15" t="n"/>
      <c r="H2" s="15" t="n"/>
      <c r="I2" s="15" t="n"/>
      <c r="J2" s="2" t="n"/>
      <c r="K2" s="2" t="n"/>
    </row>
    <row r="3" ht="14.5" customHeight="1" s="61">
      <c r="A3" s="3" t="n"/>
      <c r="B3" s="16" t="n"/>
      <c r="C3" s="16" t="n"/>
      <c r="D3" s="16" t="n"/>
      <c r="E3" s="16" t="n"/>
      <c r="F3" s="16" t="n"/>
      <c r="G3" s="16" t="n"/>
      <c r="H3" s="16" t="n"/>
      <c r="I3" s="16" t="n"/>
      <c r="J3" s="3" t="n"/>
    </row>
    <row r="4" ht="22" customHeight="1" s="61">
      <c r="A4" s="6" t="n"/>
      <c r="B4" s="68" t="inlineStr">
        <is>
          <t>NOME PRESTATORE</t>
        </is>
      </c>
      <c r="C4" s="99" t="n"/>
      <c r="D4" s="71" t="n"/>
      <c r="E4" s="99" t="n"/>
      <c r="F4" s="17" t="n"/>
      <c r="G4" s="62" t="inlineStr">
        <is>
          <t>DATI</t>
        </is>
      </c>
      <c r="H4" s="99" t="n"/>
      <c r="I4" s="62" t="inlineStr">
        <is>
          <t>VALORE</t>
        </is>
      </c>
      <c r="J4" s="7" t="n"/>
    </row>
    <row r="5" ht="22" customHeight="1" s="61">
      <c r="A5" s="6" t="n"/>
      <c r="B5" s="66" t="inlineStr">
        <is>
          <t>INDIRIZZO DEL PRESTATORE</t>
        </is>
      </c>
      <c r="C5" s="100" t="n"/>
      <c r="D5" s="73" t="n"/>
      <c r="E5" s="99" t="n"/>
      <c r="F5" s="17" t="n"/>
      <c r="G5" s="74" t="inlineStr">
        <is>
          <t>Completa solo campi SHADED***</t>
        </is>
      </c>
      <c r="H5" s="101" t="n"/>
      <c r="I5" s="99" t="n"/>
      <c r="J5" s="7" t="n"/>
    </row>
    <row r="6" ht="22" customHeight="1" s="61">
      <c r="A6" s="6" t="n"/>
      <c r="B6" s="102" t="n"/>
      <c r="C6" s="103" t="n"/>
      <c r="D6" s="73" t="n"/>
      <c r="E6" s="99" t="n"/>
      <c r="F6" s="17" t="n"/>
      <c r="G6" s="78" t="inlineStr">
        <is>
          <t>PREZZO DI ACQUISTO</t>
        </is>
      </c>
      <c r="H6" s="99" t="n"/>
      <c r="I6" s="47" t="n">
        <v>10000</v>
      </c>
      <c r="J6" s="7" t="n"/>
    </row>
    <row r="7" ht="22" customHeight="1" s="61">
      <c r="A7" s="6" t="n"/>
      <c r="B7" s="104" t="n"/>
      <c r="C7" s="105" t="n"/>
      <c r="D7" s="73" t="n"/>
      <c r="E7" s="99" t="n"/>
      <c r="F7" s="17" t="n"/>
      <c r="G7" s="78" t="inlineStr">
        <is>
          <t>ACCONTO PERCENTUALE</t>
        </is>
      </c>
      <c r="H7" s="99" t="n"/>
      <c r="I7" s="48" t="n">
        <v>0.07000000000000001</v>
      </c>
      <c r="J7" s="7" t="n"/>
    </row>
    <row r="8" ht="22" customHeight="1" s="61">
      <c r="A8" s="6" t="n"/>
      <c r="B8" s="66" t="inlineStr">
        <is>
          <t>TELEFONO PRESTATORE</t>
        </is>
      </c>
      <c r="C8" s="99" t="n"/>
      <c r="D8" s="82" t="n"/>
      <c r="E8" s="99" t="n"/>
      <c r="F8" s="17" t="n"/>
      <c r="G8" s="78" t="inlineStr">
        <is>
          <t>ACCONTO TOTALE</t>
        </is>
      </c>
      <c r="H8" s="99" t="n"/>
      <c r="I8" s="49">
        <f>I7*I6</f>
        <v/>
      </c>
      <c r="J8" s="7" t="n"/>
    </row>
    <row r="9" ht="22" customHeight="1" s="61">
      <c r="A9" s="6" t="n"/>
      <c r="B9" s="66" t="inlineStr">
        <is>
          <t>PRESTATORE WEB</t>
        </is>
      </c>
      <c r="C9" s="99" t="n"/>
      <c r="D9" s="82" t="n"/>
      <c r="E9" s="99" t="n"/>
      <c r="F9" s="17" t="n"/>
      <c r="G9" s="78" t="inlineStr">
        <is>
          <t>IMPORTO DEL PRESTITO</t>
        </is>
      </c>
      <c r="H9" s="99" t="n"/>
      <c r="I9" s="49">
        <f>I6-I8</f>
        <v/>
      </c>
      <c r="J9" s="7" t="n"/>
    </row>
    <row r="10" ht="22" customHeight="1" s="61">
      <c r="A10" s="6" t="n"/>
      <c r="B10" s="66" t="inlineStr">
        <is>
          <t>EMAIL DI CONTATTO</t>
        </is>
      </c>
      <c r="C10" s="99" t="n"/>
      <c r="D10" s="82" t="n"/>
      <c r="E10" s="99" t="n"/>
      <c r="F10" s="17" t="n"/>
      <c r="G10" s="78" t="inlineStr">
        <is>
          <t>TASSO DI INTERESSE ANNUO</t>
        </is>
      </c>
      <c r="H10" s="99" t="n"/>
      <c r="I10" s="106" t="n">
        <v>0.045</v>
      </c>
      <c r="J10" s="7" t="n"/>
    </row>
    <row r="11" ht="22" customHeight="1" s="61">
      <c r="A11" s="6" t="n"/>
      <c r="B11" s="64" t="inlineStr">
        <is>
          <t>TIPO DI PRESTITO</t>
        </is>
      </c>
      <c r="C11" s="99" t="n"/>
      <c r="D11" s="69" t="n"/>
      <c r="E11" s="99" t="n"/>
      <c r="F11" s="17" t="n"/>
      <c r="G11" s="78" t="inlineStr">
        <is>
          <t>DURATA DEL PRESTITO IN ANNI</t>
        </is>
      </c>
      <c r="H11" s="99" t="n"/>
      <c r="I11" s="51" t="n">
        <v>2</v>
      </c>
      <c r="J11" s="7" t="n"/>
    </row>
    <row r="12" ht="22" customHeight="1" s="61">
      <c r="A12" s="6" t="n"/>
      <c r="B12" s="64" t="inlineStr">
        <is>
          <t>DATA DEL PRESTITO</t>
        </is>
      </c>
      <c r="C12" s="99" t="n"/>
      <c r="D12" s="69" t="n"/>
      <c r="E12" s="99" t="n"/>
      <c r="F12" s="17" t="n"/>
      <c r="G12" s="78" t="inlineStr">
        <is>
          <t>FREQUENZA DI PAGAMENTO</t>
        </is>
      </c>
      <c r="H12" s="99" t="n"/>
      <c r="I12" s="51" t="inlineStr">
        <is>
          <t>Mensile</t>
        </is>
      </c>
      <c r="J12" s="7" t="n"/>
    </row>
    <row r="13" ht="22" customHeight="1" s="61">
      <c r="A13" s="6" t="n"/>
      <c r="B13" s="64" t="inlineStr">
        <is>
          <t>NOME IN PRESTITO</t>
        </is>
      </c>
      <c r="C13" s="99" t="n"/>
      <c r="D13" s="69" t="n"/>
      <c r="E13" s="99" t="n"/>
      <c r="F13" s="18" t="n"/>
      <c r="G13" s="83" t="inlineStr">
        <is>
          <t>DATA DI PRIMO PAGAMENTO</t>
        </is>
      </c>
      <c r="H13" s="100" t="n"/>
      <c r="I13" s="107" t="n">
        <v>43221</v>
      </c>
      <c r="J13" s="7" t="n"/>
    </row>
    <row r="14" ht="8" customHeight="1" s="61">
      <c r="A14" s="6" t="n"/>
      <c r="B14" s="19" t="n"/>
      <c r="C14" s="19" t="n"/>
      <c r="D14" s="19" t="n"/>
      <c r="E14" s="20" t="n"/>
      <c r="F14" s="21" t="inlineStr">
        <is>
          <t>Frequenza</t>
        </is>
      </c>
      <c r="G14" s="76" t="n"/>
      <c r="H14" s="101" t="n"/>
      <c r="I14" s="59" t="n"/>
      <c r="J14" s="7" t="n"/>
    </row>
    <row r="15" ht="22" customHeight="1" s="61">
      <c r="A15" s="3" t="n"/>
      <c r="B15" s="22" t="n"/>
      <c r="C15" s="23" t="n"/>
      <c r="D15" s="22" t="n"/>
      <c r="E15" s="22" t="n"/>
      <c r="F15" s="24" t="inlineStr">
        <is>
          <t>Annuale</t>
        </is>
      </c>
      <c r="G15" s="80" t="inlineStr">
        <is>
          <t>TASSO DI INTERESSE MENSILE</t>
        </is>
      </c>
      <c r="H15" s="105" t="n"/>
      <c r="I15" s="108">
        <f>I10/12</f>
        <v/>
      </c>
      <c r="J15" s="8" t="n"/>
    </row>
    <row r="16" ht="22" customHeight="1" s="61">
      <c r="A16" s="3" t="n"/>
      <c r="B16" s="22" t="n"/>
      <c r="C16" s="25" t="n"/>
      <c r="D16" s="26" t="n"/>
      <c r="E16" s="27" t="n"/>
      <c r="F16" s="24" t="inlineStr">
        <is>
          <t>Semestrale</t>
        </is>
      </c>
      <c r="G16" s="75" t="inlineStr">
        <is>
          <t>PAGAMENTO MENSILE</t>
        </is>
      </c>
      <c r="H16" s="99" t="n"/>
      <c r="I16" s="52">
        <f>ROUND(-PMT(I15,D21,I9),2)</f>
        <v/>
      </c>
      <c r="J16" s="8" t="n"/>
    </row>
    <row r="17" ht="22" customHeight="1" s="61">
      <c r="A17" s="3" t="n"/>
      <c r="B17" s="22" t="n"/>
      <c r="C17" s="25" t="n"/>
      <c r="D17" s="26" t="n"/>
      <c r="E17" s="27" t="n"/>
      <c r="F17" s="24" t="inlineStr">
        <is>
          <t>Trimestrale</t>
        </is>
      </c>
      <c r="G17" s="75" t="inlineStr">
        <is>
          <t>NUMERO DI PAGAMENTI</t>
        </is>
      </c>
      <c r="H17" s="99" t="n"/>
      <c r="I17" s="53">
        <f>D21</f>
        <v/>
      </c>
      <c r="J17" s="8" t="n"/>
    </row>
    <row r="18" ht="22" customHeight="1" s="61">
      <c r="A18" s="3" t="n"/>
      <c r="B18" s="22" t="n"/>
      <c r="C18" s="25" t="n"/>
      <c r="D18" s="26" t="n"/>
      <c r="E18" s="27" t="n"/>
      <c r="F18" s="24" t="inlineStr">
        <is>
          <t>Bimestrale</t>
        </is>
      </c>
      <c r="G18" s="75" t="inlineStr">
        <is>
          <t>TOTALE INTERESSI</t>
        </is>
      </c>
      <c r="H18" s="99" t="n"/>
      <c r="I18" s="52">
        <f>SUM(G26:G51)</f>
        <v/>
      </c>
      <c r="J18" s="8" t="n"/>
    </row>
    <row r="19" hidden="1" ht="21.75" customHeight="1" s="61">
      <c r="A19" s="9" t="n"/>
      <c r="B19" s="88" t="inlineStr">
        <is>
          <t>Periodi all'anno</t>
        </is>
      </c>
      <c r="D19" s="28">
        <f t="array" ref="D19">INDEX({1;2;4;6;12;24;26;52},MATCH($I$12,$F$15:$F$22,0))</f>
        <v/>
      </c>
      <c r="E19" s="29" t="n"/>
      <c r="F19" s="86" t="inlineStr">
        <is>
          <t>Mensile</t>
        </is>
      </c>
      <c r="G19" s="90" t="inlineStr">
        <is>
          <t>ARROTONDAMENTO</t>
        </is>
      </c>
      <c r="I19" s="31" t="inlineStr">
        <is>
          <t>Su</t>
        </is>
      </c>
      <c r="J19" s="10" t="n"/>
      <c r="M19" s="11" t="n"/>
      <c r="N19" s="11" t="n"/>
      <c r="O19" s="11" t="n"/>
      <c r="P19" s="11" t="n"/>
      <c r="Q19" s="11" t="n"/>
      <c r="R19" s="11" t="n"/>
    </row>
    <row r="20" hidden="1" ht="21.75" customHeight="1" s="61">
      <c r="A20" s="9" t="n"/>
      <c r="B20" s="87" t="inlineStr">
        <is>
          <t>mesi per periodo</t>
        </is>
      </c>
      <c r="D20" s="28">
        <f>12/$D$19</f>
        <v/>
      </c>
      <c r="E20" s="29" t="n"/>
      <c r="F20" s="86" t="inlineStr">
        <is>
          <t>Semestrale</t>
        </is>
      </c>
      <c r="G20" s="32" t="n"/>
      <c r="H20" s="33" t="n"/>
      <c r="I20" s="34" t="n"/>
      <c r="J20" s="10" t="n"/>
      <c r="M20" s="11" t="n"/>
      <c r="N20" s="11" t="n"/>
      <c r="O20" s="11" t="n"/>
      <c r="P20" s="11" t="n"/>
      <c r="Q20" s="11" t="n"/>
      <c r="R20" s="11" t="n"/>
    </row>
    <row r="21" hidden="1" ht="21.75" customHeight="1" s="61">
      <c r="A21" s="9" t="n"/>
      <c r="B21" s="87" t="inlineStr">
        <is>
          <t>numero di periodi</t>
        </is>
      </c>
      <c r="D21" s="28">
        <f>$I$11*$D$19</f>
        <v/>
      </c>
      <c r="E21" s="29" t="n"/>
      <c r="F21" s="86" t="inlineStr">
        <is>
          <t>Bisettimanale</t>
        </is>
      </c>
      <c r="G21" s="32" t="n"/>
      <c r="H21" s="33" t="n"/>
      <c r="I21" s="34" t="n"/>
      <c r="J21" s="10" t="n"/>
      <c r="M21" s="11" t="n"/>
      <c r="N21" s="11" t="n"/>
      <c r="O21" s="11" t="n"/>
      <c r="P21" s="11" t="n"/>
      <c r="Q21" s="11" t="n"/>
      <c r="R21" s="11" t="n"/>
    </row>
    <row r="22" hidden="1" ht="21.75" customHeight="1" s="61">
      <c r="A22" s="9" t="n"/>
      <c r="B22" s="85" t="inlineStr">
        <is>
          <t>Opzione di arrotondamento</t>
        </is>
      </c>
      <c r="D22" s="35">
        <f>(I19="Su")</f>
        <v/>
      </c>
      <c r="E22" s="36" t="n"/>
      <c r="F22" s="16" t="inlineStr">
        <is>
          <t>Settimanalmente</t>
        </is>
      </c>
      <c r="G22" s="32" t="n"/>
      <c r="H22" s="33" t="n"/>
      <c r="I22" s="34" t="n"/>
      <c r="J22" s="10" t="n"/>
      <c r="M22" s="11" t="n"/>
      <c r="N22" s="11" t="n"/>
      <c r="O22" s="11" t="n"/>
      <c r="P22" s="11" t="n"/>
      <c r="Q22" s="11" t="n"/>
      <c r="R22" s="11" t="n"/>
    </row>
    <row r="23" ht="21.75" customHeight="1" s="61">
      <c r="A23" s="12" t="n"/>
      <c r="B23" s="91" t="inlineStr">
        <is>
          <t>PIANO AMMORTAMENTO PRESTITO</t>
        </is>
      </c>
      <c r="C23" s="101" t="n"/>
      <c r="D23" s="101" t="n"/>
      <c r="E23" s="101" t="n"/>
      <c r="F23" s="101" t="n"/>
      <c r="G23" s="101" t="n"/>
      <c r="H23" s="101" t="n"/>
      <c r="I23" s="99" t="n"/>
      <c r="J23" s="13" t="n"/>
    </row>
    <row r="24" ht="18" customHeight="1" s="61">
      <c r="A24" s="3" t="n"/>
      <c r="B24" s="93" t="inlineStr">
        <is>
          <t>PYMT · #</t>
        </is>
      </c>
      <c r="C24" s="93" t="inlineStr">
        <is>
          <t>DATA DI PAGAMENTO</t>
        </is>
      </c>
      <c r="D24" s="94" t="inlineStr">
        <is>
          <t>SALDO INIZIALE</t>
        </is>
      </c>
      <c r="E24" s="89" t="inlineStr">
        <is>
          <t>PAGAMENTO PROGRAMMATO</t>
        </is>
      </c>
      <c r="F24" s="95" t="inlineStr">
        <is>
          <t>PAGAMENTO SUPPLEMENTARE</t>
        </is>
      </c>
      <c r="G24" s="89" t="inlineStr">
        <is>
          <t>INTERESSE</t>
        </is>
      </c>
      <c r="H24" s="89" t="inlineStr">
        <is>
          <t>PRESIDE</t>
        </is>
      </c>
      <c r="I24" s="95" t="inlineStr">
        <is>
          <t>BILANCIA</t>
        </is>
      </c>
    </row>
    <row r="25" ht="18" customHeight="1" s="61">
      <c r="A25" s="9" t="n"/>
      <c r="B25" s="109" t="n"/>
      <c r="C25" s="109" t="n"/>
      <c r="D25" s="109" t="n"/>
      <c r="E25" s="109" t="n"/>
      <c r="F25" s="109" t="n"/>
      <c r="G25" s="109" t="n"/>
      <c r="H25" s="109" t="n"/>
      <c r="I25" s="38">
        <f>I9</f>
        <v/>
      </c>
      <c r="J25" s="11" t="n"/>
      <c r="M25" s="11" t="n"/>
      <c r="N25" s="11" t="n"/>
      <c r="O25" s="11" t="n"/>
      <c r="P25" s="11" t="n"/>
      <c r="Q25" s="11" t="n"/>
      <c r="R25" s="11" t="n"/>
    </row>
    <row r="26" ht="18" customHeight="1" s="61">
      <c r="A26" s="3" t="n"/>
      <c r="B26" s="39" t="n">
        <v>1</v>
      </c>
      <c r="C26" s="40">
        <f>I13</f>
        <v/>
      </c>
      <c r="D26" s="110">
        <f>I9</f>
        <v/>
      </c>
      <c r="E26" s="111">
        <f>IF(B26="","",IF($D$22,IF(OR(B26=$D$21,$I$16&gt;ROUND((1+$I$15)*I25,2)),ROUND((1+$I$15)*I25,2),$I$16),IF(OR(B26=$D$21,$I$16&gt;(1+$I$15)*I25),(I+$I$15)*I25,$I$16)))</f>
        <v/>
      </c>
      <c r="F26" s="43" t="n"/>
      <c r="G26" s="111">
        <f>IF(B26="","",(IF($D$22,ROUND($I$15*I25,2),$I$15*I25)))</f>
        <v/>
      </c>
      <c r="H26" s="111">
        <f>IF(B26="","",E26-G26+F26)</f>
        <v/>
      </c>
      <c r="I26" s="112">
        <f>IF(B26="","",I25-H26)</f>
        <v/>
      </c>
    </row>
    <row r="27" ht="18" customHeight="1" s="61">
      <c r="A27" s="3" t="n"/>
      <c r="B27" s="39">
        <f>IF(I26="","",IF($D$22,IF(OR(B26&gt;=$D$21,ROUND(I26,2)&lt;=0),"",B26+1),IF(OR(B26&gt;=$D$21,I26&lt;=0),"",B26+1)))</f>
        <v/>
      </c>
      <c r="C27" s="113">
        <f>IF(B27="","",IF($D$19=26,IF(B27=1,$I$13,C26+14),IF($D$19=52,IF(B27=1,$I$13,C26+7),IF($D$19=24,IF(B27=1,$I$13,IF($I$13=EOMONTH($I$13,0),IF(ISODD(B27),EOMONTH(EDATE($I$13,(B27-1)/2),0),EDATE(DATE(YEAR($I$13),MONTH($I$13)+1,15),(B27-1)/2)),IF(DAY($I$13)=15,IF(ISODD(B27),EDATE($I$13,(B27-1)/2),EOMONTH(EDATE($I$13,(B27-1)/2),0)),IF(DAY($I$13)&lt;=14,IF(ISODD(B27),EDATE($I$13,(B27-1)/2),EDATE(MIN($I$13+15,EOMONTH($I$13,0)),(B27-1)/2)),EDATE(IF(ISODD(B27),$I$13,$I$13-15),B27/2))))),IF(B27=1,$I$13,EDATE($I$13,$D$20*(B27-1)))))))</f>
        <v/>
      </c>
      <c r="D27" s="110">
        <f>IF(ISERROR(IF((ROUND(I26,1)&gt;0),I26,"")),"",(IF((ROUND(I26,1)&gt;0),I26,"")))</f>
        <v/>
      </c>
      <c r="E27" s="111">
        <f>IF(B27="","",IF($D$22,IF(OR(B27=$D$21,$I$16&gt;ROUND((1+$I$15)*I26,2)),ROUND((1+$I$15)*I26,2),$I$16),IF(OR(B27=$D$21,$I$16&gt;(1+$I$15)*I26),(I+$I$15)*I26,$I$16)))</f>
        <v/>
      </c>
      <c r="F27" s="43" t="n"/>
      <c r="G27" s="111">
        <f>IF(B27="","",(IF($D$22,ROUND($I$15*I26,2),$I$15*I26)))</f>
        <v/>
      </c>
      <c r="H27" s="111">
        <f>IF(B27="","",E27-G27+F27)</f>
        <v/>
      </c>
      <c r="I27" s="112">
        <f>IF(B27="","",I26-H27)</f>
        <v/>
      </c>
    </row>
    <row r="28" ht="18" customHeight="1" s="61">
      <c r="A28" s="3" t="n"/>
      <c r="B28" s="39">
        <f>IF(I27="","",IF($D$22,IF(OR(B27&gt;=$D$21,ROUND(I27,2)&lt;=0),"",B27+1),IF(OR(B27&gt;=$D$21,I27&lt;=0),"",B27+1)))</f>
        <v/>
      </c>
      <c r="C28" s="113">
        <f>IF(B28="","",IF($D$19=26,IF(B28=1,$I$13,C27+14),IF($D$19=52,IF(B28=1,$I$13,C27+7),IF($D$19=24,IF(B28=1,$I$13,IF($I$13=EOMONTH($I$13,0),IF(ISODD(B28),EOMONTH(EDATE($I$13,(B28-1)/2),0),EDATE(DATE(YEAR($I$13),MONTH($I$13)+1,15),(B28-1)/2)),IF(DAY($I$13)=15,IF(ISODD(B28),EDATE($I$13,(B28-1)/2),EOMONTH(EDATE($I$13,(B28-1)/2),0)),IF(DAY($I$13)&lt;=14,IF(ISODD(B28),EDATE($I$13,(B28-1)/2),EDATE(MIN($I$13+15,EOMONTH($I$13,0)),(B28-1)/2)),EDATE(IF(ISODD(B28),$I$13,$I$13-15),B28/2))))),IF(B28=1,$I$13,EDATE($I$13,$D$20*(B28-1)))))))</f>
        <v/>
      </c>
      <c r="D28" s="110">
        <f>IF(ISERROR(IF((ROUND(I27,1)&gt;0),I27,"")),"",(IF((ROUND(I27,1)&gt;0),I27,"")))</f>
        <v/>
      </c>
      <c r="E28" s="111">
        <f>IF(B28="","",IF($D$22,IF(OR(B28=$D$21,$I$16&gt;ROUND((1+$I$15)*I27,2)),ROUND((1+$I$15)*I27,2),$I$16),IF(OR(B28=$D$21,$I$16&gt;(1+$I$15)*I27),(I+$I$15)*I27,$I$16)))</f>
        <v/>
      </c>
      <c r="F28" s="43" t="n"/>
      <c r="G28" s="111">
        <f>IF(B28="","",(IF($D$22,ROUND($I$15*I27,2),$I$15*I27)))</f>
        <v/>
      </c>
      <c r="H28" s="111">
        <f>IF(B28="","",E28-G28+F28)</f>
        <v/>
      </c>
      <c r="I28" s="112">
        <f>IF(B28="","",I27-H28)</f>
        <v/>
      </c>
    </row>
    <row r="29" ht="18" customHeight="1" s="61">
      <c r="A29" s="3" t="n"/>
      <c r="B29" s="39">
        <f>IF(I28="","",IF($D$22,IF(OR(B28&gt;=$D$21,ROUND(I28,2)&lt;=0),"",B28+1),IF(OR(B28&gt;=$D$21,I28&lt;=0),"",B28+1)))</f>
        <v/>
      </c>
      <c r="C29" s="113">
        <f>IF(B29="","",IF($D$19=26,IF(B29=1,$I$13,C28+14),IF($D$19=52,IF(B29=1,$I$13,C28+7),IF($D$19=24,IF(B29=1,$I$13,IF($I$13=EOMONTH($I$13,0),IF(ISODD(B29),EOMONTH(EDATE($I$13,(B29-1)/2),0),EDATE(DATE(YEAR($I$13),MONTH($I$13)+1,15),(B29-1)/2)),IF(DAY($I$13)=15,IF(ISODD(B29),EDATE($I$13,(B29-1)/2),EOMONTH(EDATE($I$13,(B29-1)/2),0)),IF(DAY($I$13)&lt;=14,IF(ISODD(B29),EDATE($I$13,(B29-1)/2),EDATE(MIN($I$13+15,EOMONTH($I$13,0)),(B29-1)/2)),EDATE(IF(ISODD(B29),$I$13,$I$13-15),B29/2))))),IF(B29=1,$I$13,EDATE($I$13,$D$20*(B29-1)))))))</f>
        <v/>
      </c>
      <c r="D29" s="110">
        <f>IF(ISERROR(IF((ROUND(I28,1)&gt;0),I28,"")),"",(IF((ROUND(I28,1)&gt;0),I28,"")))</f>
        <v/>
      </c>
      <c r="E29" s="111">
        <f>IF(B29="","",IF($D$22,IF(OR(B29=$D$21,$I$16&gt;ROUND((1+$I$15)*I28,2)),ROUND((1+$I$15)*I28,2),$I$16),IF(OR(B29=$D$21,$I$16&gt;(1+$I$15)*I28),(I+$I$15)*I28,$I$16)))</f>
        <v/>
      </c>
      <c r="F29" s="43" t="n"/>
      <c r="G29" s="111">
        <f>IF(B29="","",(IF($D$22,ROUND($I$15*I28,2),$I$15*I28)))</f>
        <v/>
      </c>
      <c r="H29" s="111">
        <f>IF(B29="","",E29-G29+F29)</f>
        <v/>
      </c>
      <c r="I29" s="112">
        <f>IF(B29="","",I28-H29)</f>
        <v/>
      </c>
    </row>
    <row r="30" ht="18" customHeight="1" s="61">
      <c r="A30" s="3" t="n"/>
      <c r="B30" s="39">
        <f>IF(I29="","",IF($D$22,IF(OR(B29&gt;=$D$21,ROUND(I29,2)&lt;=0),"",B29+1),IF(OR(B29&gt;=$D$21,I29&lt;=0),"",B29+1)))</f>
        <v/>
      </c>
      <c r="C30" s="113">
        <f>IF(B30="","",IF($D$19=26,IF(B30=1,$I$13,C29+14),IF($D$19=52,IF(B30=1,$I$13,C29+7),IF($D$19=24,IF(B30=1,$I$13,IF($I$13=EOMONTH($I$13,0),IF(ISODD(B30),EOMONTH(EDATE($I$13,(B30-1)/2),0),EDATE(DATE(YEAR($I$13),MONTH($I$13)+1,15),(B30-1)/2)),IF(DAY($I$13)=15,IF(ISODD(B30),EDATE($I$13,(B30-1)/2),EOMONTH(EDATE($I$13,(B30-1)/2),0)),IF(DAY($I$13)&lt;=14,IF(ISODD(B30),EDATE($I$13,(B30-1)/2),EDATE(MIN($I$13+15,EOMONTH($I$13,0)),(B30-1)/2)),EDATE(IF(ISODD(B30),$I$13,$I$13-15),B30/2))))),IF(B30=1,$I$13,EDATE($I$13,$D$20*(B30-1)))))))</f>
        <v/>
      </c>
      <c r="D30" s="110">
        <f>IF(ISERROR(IF((ROUND(I29,1)&gt;0),I29,"")),"",(IF((ROUND(I29,1)&gt;0),I29,"")))</f>
        <v/>
      </c>
      <c r="E30" s="111">
        <f>IF(B30="","",IF($D$22,IF(OR(B30=$D$21,$I$16&gt;ROUND((1+$I$15)*I29,2)),ROUND((1+$I$15)*I29,2),$I$16),IF(OR(B30=$D$21,$I$16&gt;(1+$I$15)*I29),(I+$I$15)*I29,$I$16)))</f>
        <v/>
      </c>
      <c r="F30" s="43" t="n"/>
      <c r="G30" s="111">
        <f>IF(B30="","",(IF($D$22,ROUND($I$15*I29,2),$I$15*I29)))</f>
        <v/>
      </c>
      <c r="H30" s="111">
        <f>IF(B30="","",E30-G30+F30)</f>
        <v/>
      </c>
      <c r="I30" s="112">
        <f>IF(B30="","",I29-H30)</f>
        <v/>
      </c>
    </row>
    <row r="31" ht="18" customHeight="1" s="61">
      <c r="A31" s="3" t="n"/>
      <c r="B31" s="39">
        <f>IF(I30="","",IF($D$22,IF(OR(B30&gt;=$D$21,ROUND(I30,2)&lt;=0),"",B30+1),IF(OR(B30&gt;=$D$21,I30&lt;=0),"",B30+1)))</f>
        <v/>
      </c>
      <c r="C31" s="113">
        <f>IF(B31="","",IF($D$19=26,IF(B31=1,$I$13,C30+14),IF($D$19=52,IF(B31=1,$I$13,C30+7),IF($D$19=24,IF(B31=1,$I$13,IF($I$13=EOMONTH($I$13,0),IF(ISODD(B31),EOMONTH(EDATE($I$13,(B31-1)/2),0),EDATE(DATE(YEAR($I$13),MONTH($I$13)+1,15),(B31-1)/2)),IF(DAY($I$13)=15,IF(ISODD(B31),EDATE($I$13,(B31-1)/2),EOMONTH(EDATE($I$13,(B31-1)/2),0)),IF(DAY($I$13)&lt;=14,IF(ISODD(B31),EDATE($I$13,(B31-1)/2),EDATE(MIN($I$13+15,EOMONTH($I$13,0)),(B31-1)/2)),EDATE(IF(ISODD(B31),$I$13,$I$13-15),B31/2))))),IF(B31=1,$I$13,EDATE($I$13,$D$20*(B31-1)))))))</f>
        <v/>
      </c>
      <c r="D31" s="110">
        <f>IF(ISERROR(IF((ROUND(I30,1)&gt;0),I30,"")),"",(IF((ROUND(I30,1)&gt;0),I30,"")))</f>
        <v/>
      </c>
      <c r="E31" s="111">
        <f>IF(B31="","",IF($D$22,IF(OR(B31=$D$21,$I$16&gt;ROUND((1+$I$15)*I30,2)),ROUND((1+$I$15)*I30,2),$I$16),IF(OR(B31=$D$21,$I$16&gt;(1+$I$15)*I30),(I+$I$15)*I30,$I$16)))</f>
        <v/>
      </c>
      <c r="F31" s="43" t="n"/>
      <c r="G31" s="111">
        <f>IF(B31="","",(IF($D$22,ROUND($I$15*I30,2),$I$15*I30)))</f>
        <v/>
      </c>
      <c r="H31" s="111">
        <f>IF(B31="","",E31-G31+F31)</f>
        <v/>
      </c>
      <c r="I31" s="112">
        <f>IF(B31="","",I30-H31)</f>
        <v/>
      </c>
    </row>
    <row r="32" ht="18" customHeight="1" s="61">
      <c r="A32" s="3" t="n"/>
      <c r="B32" s="39">
        <f>IF(I31="","",IF($D$22,IF(OR(B31&gt;=$D$21,ROUND(I31,2)&lt;=0),"",B31+1),IF(OR(B31&gt;=$D$21,I31&lt;=0),"",B31+1)))</f>
        <v/>
      </c>
      <c r="C32" s="113">
        <f>IF(B32="","",IF($D$19=26,IF(B32=1,$I$13,C31+14),IF($D$19=52,IF(B32=1,$I$13,C31+7),IF($D$19=24,IF(B32=1,$I$13,IF($I$13=EOMONTH($I$13,0),IF(ISODD(B32),EOMONTH(EDATE($I$13,(B32-1)/2),0),EDATE(DATE(YEAR($I$13),MONTH($I$13)+1,15),(B32-1)/2)),IF(DAY($I$13)=15,IF(ISODD(B32),EDATE($I$13,(B32-1)/2),EOMONTH(EDATE($I$13,(B32-1)/2),0)),IF(DAY($I$13)&lt;=14,IF(ISODD(B32),EDATE($I$13,(B32-1)/2),EDATE(MIN($I$13+15,EOMONTH($I$13,0)),(B32-1)/2)),EDATE(IF(ISODD(B32),$I$13,$I$13-15),B32/2))))),IF(B32=1,$I$13,EDATE($I$13,$D$20*(B32-1)))))))</f>
        <v/>
      </c>
      <c r="D32" s="110">
        <f>IF(ISERROR(IF((ROUND(I31,1)&gt;0),I31,"")),"",(IF((ROUND(I31,1)&gt;0),I31,"")))</f>
        <v/>
      </c>
      <c r="E32" s="111">
        <f>IF(B32="","",IF($D$22,IF(OR(B32=$D$21,$I$16&gt;ROUND((1+$I$15)*I31,2)),ROUND((1+$I$15)*I31,2),$I$16),IF(OR(B32=$D$21,$I$16&gt;(1+$I$15)*I31),(I+$I$15)*I31,$I$16)))</f>
        <v/>
      </c>
      <c r="F32" s="43" t="n"/>
      <c r="G32" s="111">
        <f>IF(B32="","",(IF($D$22,ROUND($I$15*I31,2),$I$15*I31)))</f>
        <v/>
      </c>
      <c r="H32" s="111">
        <f>IF(B32="","",E32-G32+F32)</f>
        <v/>
      </c>
      <c r="I32" s="112">
        <f>IF(B32="","",I31-H32)</f>
        <v/>
      </c>
    </row>
    <row r="33" ht="18" customHeight="1" s="61">
      <c r="A33" s="3" t="n"/>
      <c r="B33" s="39">
        <f>IF(I32="","",IF($D$22,IF(OR(B32&gt;=$D$21,ROUND(I32,2)&lt;=0),"",B32+1),IF(OR(B32&gt;=$D$21,I32&lt;=0),"",B32+1)))</f>
        <v/>
      </c>
      <c r="C33" s="113">
        <f>IF(B33="","",IF($D$19=26,IF(B33=1,$I$13,C32+14),IF($D$19=52,IF(B33=1,$I$13,C32+7),IF($D$19=24,IF(B33=1,$I$13,IF($I$13=EOMONTH($I$13,0),IF(ISODD(B33),EOMONTH(EDATE($I$13,(B33-1)/2),0),EDATE(DATE(YEAR($I$13),MONTH($I$13)+1,15),(B33-1)/2)),IF(DAY($I$13)=15,IF(ISODD(B33),EDATE($I$13,(B33-1)/2),EOMONTH(EDATE($I$13,(B33-1)/2),0)),IF(DAY($I$13)&lt;=14,IF(ISODD(B33),EDATE($I$13,(B33-1)/2),EDATE(MIN($I$13+15,EOMONTH($I$13,0)),(B33-1)/2)),EDATE(IF(ISODD(B33),$I$13,$I$13-15),B33/2))))),IF(B33=1,$I$13,EDATE($I$13,$D$20*(B33-1)))))))</f>
        <v/>
      </c>
      <c r="D33" s="110">
        <f>IF(ISERROR(IF((ROUND(I32,1)&gt;0),I32,"")),"",(IF((ROUND(I32,1)&gt;0),I32,"")))</f>
        <v/>
      </c>
      <c r="E33" s="111">
        <f>IF(B33="","",IF($D$22,IF(OR(B33=$D$21,$I$16&gt;ROUND((1+$I$15)*I32,2)),ROUND((1+$I$15)*I32,2),$I$16),IF(OR(B33=$D$21,$I$16&gt;(1+$I$15)*I32),(I+$I$15)*I32,$I$16)))</f>
        <v/>
      </c>
      <c r="F33" s="43" t="n"/>
      <c r="G33" s="111">
        <f>IF(B33="","",(IF($D$22,ROUND($I$15*I32,2),$I$15*I32)))</f>
        <v/>
      </c>
      <c r="H33" s="111">
        <f>IF(B33="","",E33-G33+F33)</f>
        <v/>
      </c>
      <c r="I33" s="112">
        <f>IF(B33="","",I32-H33)</f>
        <v/>
      </c>
    </row>
    <row r="34" ht="18" customHeight="1" s="61">
      <c r="A34" s="3" t="n"/>
      <c r="B34" s="39">
        <f>IF(I33="","",IF($D$22,IF(OR(B33&gt;=$D$21,ROUND(I33,2)&lt;=0),"",B33+1),IF(OR(B33&gt;=$D$21,I33&lt;=0),"",B33+1)))</f>
        <v/>
      </c>
      <c r="C34" s="113">
        <f>IF(B34="","",IF($D$19=26,IF(B34=1,$I$13,C33+14),IF($D$19=52,IF(B34=1,$I$13,C33+7),IF($D$19=24,IF(B34=1,$I$13,IF($I$13=EOMONTH($I$13,0),IF(ISODD(B34),EOMONTH(EDATE($I$13,(B34-1)/2),0),EDATE(DATE(YEAR($I$13),MONTH($I$13)+1,15),(B34-1)/2)),IF(DAY($I$13)=15,IF(ISODD(B34),EDATE($I$13,(B34-1)/2),EOMONTH(EDATE($I$13,(B34-1)/2),0)),IF(DAY($I$13)&lt;=14,IF(ISODD(B34),EDATE($I$13,(B34-1)/2),EDATE(MIN($I$13+15,EOMONTH($I$13,0)),(B34-1)/2)),EDATE(IF(ISODD(B34),$I$13,$I$13-15),B34/2))))),IF(B34=1,$I$13,EDATE($I$13,$D$20*(B34-1)))))))</f>
        <v/>
      </c>
      <c r="D34" s="110">
        <f>IF(ISERROR(IF((ROUND(I33,1)&gt;0),I33,"")),"",(IF((ROUND(I33,1)&gt;0),I33,"")))</f>
        <v/>
      </c>
      <c r="E34" s="111">
        <f>IF(B34="","",IF($D$22,IF(OR(B34=$D$21,$I$16&gt;ROUND((1+$I$15)*I33,2)),ROUND((1+$I$15)*I33,2),$I$16),IF(OR(B34=$D$21,$I$16&gt;(1+$I$15)*I33),(I+$I$15)*I33,$I$16)))</f>
        <v/>
      </c>
      <c r="F34" s="43" t="n"/>
      <c r="G34" s="111">
        <f>IF(B34="","",(IF($D$22,ROUND($I$15*I33,2),$I$15*I33)))</f>
        <v/>
      </c>
      <c r="H34" s="111">
        <f>IF(B34="","",E34-G34+F34)</f>
        <v/>
      </c>
      <c r="I34" s="112">
        <f>IF(B34="","",I33-H34)</f>
        <v/>
      </c>
    </row>
    <row r="35" ht="18" customHeight="1" s="61">
      <c r="A35" s="3" t="n"/>
      <c r="B35" s="39">
        <f>IF(I34="","",IF($D$22,IF(OR(B34&gt;=$D$21,ROUND(I34,2)&lt;=0),"",B34+1),IF(OR(B34&gt;=$D$21,I34&lt;=0),"",B34+1)))</f>
        <v/>
      </c>
      <c r="C35" s="113">
        <f>IF(B35="","",IF($D$19=26,IF(B35=1,$I$13,C34+14),IF($D$19=52,IF(B35=1,$I$13,C34+7),IF($D$19=24,IF(B35=1,$I$13,IF($I$13=EOMONTH($I$13,0),IF(ISODD(B35),EOMONTH(EDATE($I$13,(B35-1)/2),0),EDATE(DATE(YEAR($I$13),MONTH($I$13)+1,15),(B35-1)/2)),IF(DAY($I$13)=15,IF(ISODD(B35),EDATE($I$13,(B35-1)/2),EOMONTH(EDATE($I$13,(B35-1)/2),0)),IF(DAY($I$13)&lt;=14,IF(ISODD(B35),EDATE($I$13,(B35-1)/2),EDATE(MIN($I$13+15,EOMONTH($I$13,0)),(B35-1)/2)),EDATE(IF(ISODD(B35),$I$13,$I$13-15),B35/2))))),IF(B35=1,$I$13,EDATE($I$13,$D$20*(B35-1)))))))</f>
        <v/>
      </c>
      <c r="D35" s="110">
        <f>IF(ISERROR(IF((ROUND(I34,1)&gt;0),I34,"")),"",(IF((ROUND(I34,1)&gt;0),I34,"")))</f>
        <v/>
      </c>
      <c r="E35" s="111">
        <f>IF(B35="","",IF($D$22,IF(OR(B35=$D$21,$I$16&gt;ROUND((1+$I$15)*I34,2)),ROUND((1+$I$15)*I34,2),$I$16),IF(OR(B35=$D$21,$I$16&gt;(1+$I$15)*I34),(I+$I$15)*I34,$I$16)))</f>
        <v/>
      </c>
      <c r="F35" s="43" t="n"/>
      <c r="G35" s="111">
        <f>IF(B35="","",(IF($D$22,ROUND($I$15*I34,2),$I$15*I34)))</f>
        <v/>
      </c>
      <c r="H35" s="111">
        <f>IF(B35="","",E35-G35+F35)</f>
        <v/>
      </c>
      <c r="I35" s="112">
        <f>IF(B35="","",I34-H35)</f>
        <v/>
      </c>
    </row>
    <row r="36" ht="18" customHeight="1" s="61">
      <c r="A36" s="3" t="n"/>
      <c r="B36" s="39">
        <f>IF(I35="","",IF($D$22,IF(OR(B35&gt;=$D$21,ROUND(I35,2)&lt;=0),"",B35+1),IF(OR(B35&gt;=$D$21,I35&lt;=0),"",B35+1)))</f>
        <v/>
      </c>
      <c r="C36" s="113">
        <f>IF(B36="","",IF($D$19=26,IF(B36=1,$I$13,C35+14),IF($D$19=52,IF(B36=1,$I$13,C35+7),IF($D$19=24,IF(B36=1,$I$13,IF($I$13=EOMONTH($I$13,0),IF(ISODD(B36),EOMONTH(EDATE($I$13,(B36-1)/2),0),EDATE(DATE(YEAR($I$13),MONTH($I$13)+1,15),(B36-1)/2)),IF(DAY($I$13)=15,IF(ISODD(B36),EDATE($I$13,(B36-1)/2),EOMONTH(EDATE($I$13,(B36-1)/2),0)),IF(DAY($I$13)&lt;=14,IF(ISODD(B36),EDATE($I$13,(B36-1)/2),EDATE(MIN($I$13+15,EOMONTH($I$13,0)),(B36-1)/2)),EDATE(IF(ISODD(B36),$I$13,$I$13-15),B36/2))))),IF(B36=1,$I$13,EDATE($I$13,$D$20*(B36-1)))))))</f>
        <v/>
      </c>
      <c r="D36" s="110">
        <f>IF(ISERROR(IF((ROUND(I35,1)&gt;0),I35,"")),"",(IF((ROUND(I35,1)&gt;0),I35,"")))</f>
        <v/>
      </c>
      <c r="E36" s="111">
        <f>IF(B36="","",IF($D$22,IF(OR(B36=$D$21,$I$16&gt;ROUND((1+$I$15)*I35,2)),ROUND((1+$I$15)*I35,2),$I$16),IF(OR(B36=$D$21,$I$16&gt;(1+$I$15)*I35),(I+$I$15)*I35,$I$16)))</f>
        <v/>
      </c>
      <c r="F36" s="43" t="n"/>
      <c r="G36" s="111">
        <f>IF(B36="","",(IF($D$22,ROUND($I$15*I35,2),$I$15*I35)))</f>
        <v/>
      </c>
      <c r="H36" s="111">
        <f>IF(B36="","",E36-G36+F36)</f>
        <v/>
      </c>
      <c r="I36" s="112">
        <f>IF(B36="","",I35-H36)</f>
        <v/>
      </c>
    </row>
    <row r="37" ht="18" customHeight="1" s="61">
      <c r="A37" s="3" t="n"/>
      <c r="B37" s="39">
        <f>IF(I36="","",IF($D$22,IF(OR(B36&gt;=$D$21,ROUND(I36,2)&lt;=0),"",B36+1),IF(OR(B36&gt;=$D$21,I36&lt;=0),"",B36+1)))</f>
        <v/>
      </c>
      <c r="C37" s="113">
        <f>IF(B37="","",IF($D$19=26,IF(B37=1,$I$13,C36+14),IF($D$19=52,IF(B37=1,$I$13,C36+7),IF($D$19=24,IF(B37=1,$I$13,IF($I$13=EOMONTH($I$13,0),IF(ISODD(B37),EOMONTH(EDATE($I$13,(B37-1)/2),0),EDATE(DATE(YEAR($I$13),MONTH($I$13)+1,15),(B37-1)/2)),IF(DAY($I$13)=15,IF(ISODD(B37),EDATE($I$13,(B37-1)/2),EOMONTH(EDATE($I$13,(B37-1)/2),0)),IF(DAY($I$13)&lt;=14,IF(ISODD(B37),EDATE($I$13,(B37-1)/2),EDATE(MIN($I$13+15,EOMONTH($I$13,0)),(B37-1)/2)),EDATE(IF(ISODD(B37),$I$13,$I$13-15),B37/2))))),IF(B37=1,$I$13,EDATE($I$13,$D$20*(B37-1)))))))</f>
        <v/>
      </c>
      <c r="D37" s="110">
        <f>IF(ISERROR(IF((ROUND(I36,1)&gt;0),I36,"")),"",(IF((ROUND(I36,1)&gt;0),I36,"")))</f>
        <v/>
      </c>
      <c r="E37" s="111">
        <f>IF(B37="","",IF($D$22,IF(OR(B37=$D$21,$I$16&gt;ROUND((1+$I$15)*I36,2)),ROUND((1+$I$15)*I36,2),$I$16),IF(OR(B37=$D$21,$I$16&gt;(1+$I$15)*I36),(I+$I$15)*I36,$I$16)))</f>
        <v/>
      </c>
      <c r="F37" s="43" t="n"/>
      <c r="G37" s="111">
        <f>IF(B37="","",(IF($D$22,ROUND($I$15*I36,2),$I$15*I36)))</f>
        <v/>
      </c>
      <c r="H37" s="111">
        <f>IF(B37="","",E37-G37+F37)</f>
        <v/>
      </c>
      <c r="I37" s="112">
        <f>IF(B37="","",I36-H37)</f>
        <v/>
      </c>
    </row>
    <row r="38" ht="18" customHeight="1" s="61">
      <c r="A38" s="3" t="n"/>
      <c r="B38" s="39">
        <f>IF(I37="","",IF($D$22,IF(OR(B37&gt;=$D$21,ROUND(I37,2)&lt;=0),"",B37+1),IF(OR(B37&gt;=$D$21,I37&lt;=0),"",B37+1)))</f>
        <v/>
      </c>
      <c r="C38" s="113">
        <f>IF(B38="","",IF($D$19=26,IF(B38=1,$I$13,C37+14),IF($D$19=52,IF(B38=1,$I$13,C37+7),IF($D$19=24,IF(B38=1,$I$13,IF($I$13=EOMONTH($I$13,0),IF(ISODD(B38),EOMONTH(EDATE($I$13,(B38-1)/2),0),EDATE(DATE(YEAR($I$13),MONTH($I$13)+1,15),(B38-1)/2)),IF(DAY($I$13)=15,IF(ISODD(B38),EDATE($I$13,(B38-1)/2),EOMONTH(EDATE($I$13,(B38-1)/2),0)),IF(DAY($I$13)&lt;=14,IF(ISODD(B38),EDATE($I$13,(B38-1)/2),EDATE(MIN($I$13+15,EOMONTH($I$13,0)),(B38-1)/2)),EDATE(IF(ISODD(B38),$I$13,$I$13-15),B38/2))))),IF(B38=1,$I$13,EDATE($I$13,$D$20*(B38-1)))))))</f>
        <v/>
      </c>
      <c r="D38" s="110">
        <f>IF(ISERROR(IF((ROUND(I37,1)&gt;0),I37,"")),"",(IF((ROUND(I37,1)&gt;0),I37,"")))</f>
        <v/>
      </c>
      <c r="E38" s="111">
        <f>IF(B38="","",IF($D$22,IF(OR(B38=$D$21,$I$16&gt;ROUND((1+$I$15)*I37,2)),ROUND((1+$I$15)*I37,2),$I$16),IF(OR(B38=$D$21,$I$16&gt;(1+$I$15)*I37),(I+$I$15)*I37,$I$16)))</f>
        <v/>
      </c>
      <c r="F38" s="114" t="n"/>
      <c r="G38" s="111">
        <f>IF(B38="","",(IF($D$22,ROUND($I$15*I37,2),$I$15*I37)))</f>
        <v/>
      </c>
      <c r="H38" s="111">
        <f>IF(B38="","",E38-G38+F38)</f>
        <v/>
      </c>
      <c r="I38" s="112">
        <f>IF(B38="","",I37-H38)</f>
        <v/>
      </c>
    </row>
    <row r="39" ht="18" customHeight="1" s="61">
      <c r="A39" s="3" t="n"/>
      <c r="B39" s="39">
        <f>IF(I38="","",IF($D$22,IF(OR(B38&gt;=$D$21,ROUND(I38,2)&lt;=0),"",B38+1),IF(OR(B38&gt;=$D$21,I38&lt;=0),"",B38+1)))</f>
        <v/>
      </c>
      <c r="C39" s="113">
        <f>IF(B39="","",IF($D$19=26,IF(B39=1,$I$13,C38+14),IF($D$19=52,IF(B39=1,$I$13,C38+7),IF($D$19=24,IF(B39=1,$I$13,IF($I$13=EOMONTH($I$13,0),IF(ISODD(B39),EOMONTH(EDATE($I$13,(B39-1)/2),0),EDATE(DATE(YEAR($I$13),MONTH($I$13)+1,15),(B39-1)/2)),IF(DAY($I$13)=15,IF(ISODD(B39),EDATE($I$13,(B39-1)/2),EOMONTH(EDATE($I$13,(B39-1)/2),0)),IF(DAY($I$13)&lt;=14,IF(ISODD(B39),EDATE($I$13,(B39-1)/2),EDATE(MIN($I$13+15,EOMONTH($I$13,0)),(B39-1)/2)),EDATE(IF(ISODD(B39),$I$13,$I$13-15),B39/2))))),IF(B39=1,$I$13,EDATE($I$13,$D$20*(B39-1)))))))</f>
        <v/>
      </c>
      <c r="D39" s="110">
        <f>IF(ISERROR(IF((ROUND(I38,1)&gt;0),I38,"")),"",(IF((ROUND(I38,1)&gt;0),I38,"")))</f>
        <v/>
      </c>
      <c r="E39" s="111">
        <f>IF(B39="","",IF($D$22,IF(OR(B39=$D$21,$I$16&gt;ROUND((1+$I$15)*I38,2)),ROUND((1+$I$15)*I38,2),$I$16),IF(OR(B39=$D$21,$I$16&gt;(1+$I$15)*I38),(I+$I$15)*I38,$I$16)))</f>
        <v/>
      </c>
      <c r="F39" s="114" t="n"/>
      <c r="G39" s="111">
        <f>IF(B39="","",(IF($D$22,ROUND($I$15*I38,2),$I$15*I38)))</f>
        <v/>
      </c>
      <c r="H39" s="111">
        <f>IF(B39="","",E39-G39+F39)</f>
        <v/>
      </c>
      <c r="I39" s="112">
        <f>IF(B39="","",I38-H39)</f>
        <v/>
      </c>
    </row>
    <row r="40" ht="18" customHeight="1" s="61">
      <c r="A40" s="3" t="n"/>
      <c r="B40" s="39">
        <f>IF(I39="","",IF($D$22,IF(OR(B39&gt;=$D$21,ROUND(I39,2)&lt;=0),"",B39+1),IF(OR(B39&gt;=$D$21,I39&lt;=0),"",B39+1)))</f>
        <v/>
      </c>
      <c r="C40" s="113">
        <f>IF(B40="","",IF($D$19=26,IF(B40=1,$I$13,C39+14),IF($D$19=52,IF(B40=1,$I$13,C39+7),IF($D$19=24,IF(B40=1,$I$13,IF($I$13=EOMONTH($I$13,0),IF(ISODD(B40),EOMONTH(EDATE($I$13,(B40-1)/2),0),EDATE(DATE(YEAR($I$13),MONTH($I$13)+1,15),(B40-1)/2)),IF(DAY($I$13)=15,IF(ISODD(B40),EDATE($I$13,(B40-1)/2),EOMONTH(EDATE($I$13,(B40-1)/2),0)),IF(DAY($I$13)&lt;=14,IF(ISODD(B40),EDATE($I$13,(B40-1)/2),EDATE(MIN($I$13+15,EOMONTH($I$13,0)),(B40-1)/2)),EDATE(IF(ISODD(B40),$I$13,$I$13-15),B40/2))))),IF(B40=1,$I$13,EDATE($I$13,$D$20*(B40-1)))))))</f>
        <v/>
      </c>
      <c r="D40" s="110">
        <f>IF(ISERROR(IF((ROUND(I39,1)&gt;0),I39,"")),"",(IF((ROUND(I39,1)&gt;0),I39,"")))</f>
        <v/>
      </c>
      <c r="E40" s="111">
        <f>IF(B40="","",IF($D$22,IF(OR(B40=$D$21,$I$16&gt;ROUND((1+$I$15)*I39,2)),ROUND((1+$I$15)*I39,2),$I$16),IF(OR(B40=$D$21,$I$16&gt;(1+$I$15)*I39),(I+$I$15)*I39,$I$16)))</f>
        <v/>
      </c>
      <c r="F40" s="114" t="n"/>
      <c r="G40" s="111">
        <f>IF(B40="","",(IF($D$22,ROUND($I$15*I39,2),$I$15*I39)))</f>
        <v/>
      </c>
      <c r="H40" s="111">
        <f>IF(B40="","",E40-G40+F40)</f>
        <v/>
      </c>
      <c r="I40" s="112">
        <f>IF(B40="","",I39-H40)</f>
        <v/>
      </c>
    </row>
    <row r="41" ht="18" customHeight="1" s="61">
      <c r="A41" s="3" t="n"/>
      <c r="B41" s="39">
        <f>IF(I40="","",IF($D$22,IF(OR(B40&gt;=$D$21,ROUND(I40,2)&lt;=0),"",B40+1),IF(OR(B40&gt;=$D$21,I40&lt;=0),"",B40+1)))</f>
        <v/>
      </c>
      <c r="C41" s="113">
        <f>IF(B41="","",IF($D$19=26,IF(B41=1,$I$13,C40+14),IF($D$19=52,IF(B41=1,$I$13,C40+7),IF($D$19=24,IF(B41=1,$I$13,IF($I$13=EOMONTH($I$13,0),IF(ISODD(B41),EOMONTH(EDATE($I$13,(B41-1)/2),0),EDATE(DATE(YEAR($I$13),MONTH($I$13)+1,15),(B41-1)/2)),IF(DAY($I$13)=15,IF(ISODD(B41),EDATE($I$13,(B41-1)/2),EOMONTH(EDATE($I$13,(B41-1)/2),0)),IF(DAY($I$13)&lt;=14,IF(ISODD(B41),EDATE($I$13,(B41-1)/2),EDATE(MIN($I$13+15,EOMONTH($I$13,0)),(B41-1)/2)),EDATE(IF(ISODD(B41),$I$13,$I$13-15),B41/2))))),IF(B41=1,$I$13,EDATE($I$13,$D$20*(B41-1)))))))</f>
        <v/>
      </c>
      <c r="D41" s="110">
        <f>IF(ISERROR(IF((ROUND(I40,1)&gt;0),I40,"")),"",(IF((ROUND(I40,1)&gt;0),I40,"")))</f>
        <v/>
      </c>
      <c r="E41" s="111">
        <f>IF(B41="","",IF($D$22,IF(OR(B41=$D$21,$I$16&gt;ROUND((1+$I$15)*I40,2)),ROUND((1+$I$15)*I40,2),$I$16),IF(OR(B41=$D$21,$I$16&gt;(1+$I$15)*I40),(I+$I$15)*I40,$I$16)))</f>
        <v/>
      </c>
      <c r="F41" s="114" t="n"/>
      <c r="G41" s="111">
        <f>IF(B41="","",(IF($D$22,ROUND($I$15*I40,2),$I$15*I40)))</f>
        <v/>
      </c>
      <c r="H41" s="111">
        <f>IF(B41="","",E41-G41+F41)</f>
        <v/>
      </c>
      <c r="I41" s="112">
        <f>IF(B41="","",I40-H41)</f>
        <v/>
      </c>
    </row>
    <row r="42" ht="18" customHeight="1" s="61">
      <c r="A42" s="3" t="n"/>
      <c r="B42" s="39">
        <f>IF(I41="","",IF($D$22,IF(OR(B41&gt;=$D$21,ROUND(I41,2)&lt;=0),"",B41+1),IF(OR(B41&gt;=$D$21,I41&lt;=0),"",B41+1)))</f>
        <v/>
      </c>
      <c r="C42" s="113">
        <f>IF(B42="","",IF($D$19=26,IF(B42=1,$I$13,C41+14),IF($D$19=52,IF(B42=1,$I$13,C41+7),IF($D$19=24,IF(B42=1,$I$13,IF($I$13=EOMONTH($I$13,0),IF(ISODD(B42),EOMONTH(EDATE($I$13,(B42-1)/2),0),EDATE(DATE(YEAR($I$13),MONTH($I$13)+1,15),(B42-1)/2)),IF(DAY($I$13)=15,IF(ISODD(B42),EDATE($I$13,(B42-1)/2),EOMONTH(EDATE($I$13,(B42-1)/2),0)),IF(DAY($I$13)&lt;=14,IF(ISODD(B42),EDATE($I$13,(B42-1)/2),EDATE(MIN($I$13+15,EOMONTH($I$13,0)),(B42-1)/2)),EDATE(IF(ISODD(B42),$I$13,$I$13-15),B42/2))))),IF(B42=1,$I$13,EDATE($I$13,$D$20*(B42-1)))))))</f>
        <v/>
      </c>
      <c r="D42" s="110">
        <f>IF(ISERROR(IF((ROUND(I41,1)&gt;0),I41,"")),"",(IF((ROUND(I41,1)&gt;0),I41,"")))</f>
        <v/>
      </c>
      <c r="E42" s="111">
        <f>IF(B42="","",IF($D$22,IF(OR(B42=$D$21,$I$16&gt;ROUND((1+$I$15)*I41,2)),ROUND((1+$I$15)*I41,2),$I$16),IF(OR(B42=$D$21,$I$16&gt;(1+$I$15)*I41),(I+$I$15)*I41,$I$16)))</f>
        <v/>
      </c>
      <c r="F42" s="114" t="n"/>
      <c r="G42" s="111">
        <f>IF(B42="","",(IF($D$22,ROUND($I$15*I41,2),$I$15*I41)))</f>
        <v/>
      </c>
      <c r="H42" s="111">
        <f>IF(B42="","",E42-G42+F42)</f>
        <v/>
      </c>
      <c r="I42" s="112">
        <f>IF(B42="","",I41-H42)</f>
        <v/>
      </c>
    </row>
    <row r="43" ht="18" customHeight="1" s="61">
      <c r="A43" s="3" t="n"/>
      <c r="B43" s="39">
        <f>IF(I42="","",IF($D$22,IF(OR(B42&gt;=$D$21,ROUND(I42,2)&lt;=0),"",B42+1),IF(OR(B42&gt;=$D$21,I42&lt;=0),"",B42+1)))</f>
        <v/>
      </c>
      <c r="C43" s="113">
        <f>IF(B43="","",IF($D$19=26,IF(B43=1,$I$13,C42+14),IF($D$19=52,IF(B43=1,$I$13,C42+7),IF($D$19=24,IF(B43=1,$I$13,IF($I$13=EOMONTH($I$13,0),IF(ISODD(B43),EOMONTH(EDATE($I$13,(B43-1)/2),0),EDATE(DATE(YEAR($I$13),MONTH($I$13)+1,15),(B43-1)/2)),IF(DAY($I$13)=15,IF(ISODD(B43),EDATE($I$13,(B43-1)/2),EOMONTH(EDATE($I$13,(B43-1)/2),0)),IF(DAY($I$13)&lt;=14,IF(ISODD(B43),EDATE($I$13,(B43-1)/2),EDATE(MIN($I$13+15,EOMONTH($I$13,0)),(B43-1)/2)),EDATE(IF(ISODD(B43),$I$13,$I$13-15),B43/2))))),IF(B43=1,$I$13,EDATE($I$13,$D$20*(B43-1)))))))</f>
        <v/>
      </c>
      <c r="D43" s="110">
        <f>IF(ISERROR(IF((ROUND(I42,1)&gt;0),I42,"")),"",(IF((ROUND(I42,1)&gt;0),I42,"")))</f>
        <v/>
      </c>
      <c r="E43" s="111">
        <f>IF(B43="","",IF($D$22,IF(OR(B43=$D$21,$I$16&gt;ROUND((1+$I$15)*I42,2)),ROUND((1+$I$15)*I42,2),$I$16),IF(OR(B43=$D$21,$I$16&gt;(1+$I$15)*I42),(I+$I$15)*I42,$I$16)))</f>
        <v/>
      </c>
      <c r="F43" s="114" t="n"/>
      <c r="G43" s="111">
        <f>IF(B43="","",(IF($D$22,ROUND($I$15*I42,2),$I$15*I42)))</f>
        <v/>
      </c>
      <c r="H43" s="111">
        <f>IF(B43="","",E43-G43+F43)</f>
        <v/>
      </c>
      <c r="I43" s="112">
        <f>IF(B43="","",I42-H43)</f>
        <v/>
      </c>
    </row>
    <row r="44" ht="18" customHeight="1" s="61">
      <c r="A44" s="3" t="n"/>
      <c r="B44" s="39">
        <f>IF(I43="","",IF($D$22,IF(OR(B43&gt;=$D$21,ROUND(I43,2)&lt;=0),"",B43+1),IF(OR(B43&gt;=$D$21,I43&lt;=0),"",B43+1)))</f>
        <v/>
      </c>
      <c r="C44" s="113">
        <f>IF(B44="","",IF($D$19=26,IF(B44=1,$I$13,C43+14),IF($D$19=52,IF(B44=1,$I$13,C43+7),IF($D$19=24,IF(B44=1,$I$13,IF($I$13=EOMONTH($I$13,0),IF(ISODD(B44),EOMONTH(EDATE($I$13,(B44-1)/2),0),EDATE(DATE(YEAR($I$13),MONTH($I$13)+1,15),(B44-1)/2)),IF(DAY($I$13)=15,IF(ISODD(B44),EDATE($I$13,(B44-1)/2),EOMONTH(EDATE($I$13,(B44-1)/2),0)),IF(DAY($I$13)&lt;=14,IF(ISODD(B44),EDATE($I$13,(B44-1)/2),EDATE(MIN($I$13+15,EOMONTH($I$13,0)),(B44-1)/2)),EDATE(IF(ISODD(B44),$I$13,$I$13-15),B44/2))))),IF(B44=1,$I$13,EDATE($I$13,$D$20*(B44-1)))))))</f>
        <v/>
      </c>
      <c r="D44" s="110">
        <f>IF(ISERROR(IF((ROUND(I43,1)&gt;0),I43,"")),"",(IF((ROUND(I43,1)&gt;0),I43,"")))</f>
        <v/>
      </c>
      <c r="E44" s="111">
        <f>IF(B44="","",IF($D$22,IF(OR(B44=$D$21,$I$16&gt;ROUND((1+$I$15)*I43,2)),ROUND((1+$I$15)*I43,2),$I$16),IF(OR(B44=$D$21,$I$16&gt;(1+$I$15)*I43),(I+$I$15)*I43,$I$16)))</f>
        <v/>
      </c>
      <c r="F44" s="114" t="n"/>
      <c r="G44" s="111">
        <f>IF(B44="","",(IF($D$22,ROUND($I$15*I43,2),$I$15*I43)))</f>
        <v/>
      </c>
      <c r="H44" s="111">
        <f>IF(B44="","",E44-G44+F44)</f>
        <v/>
      </c>
      <c r="I44" s="112">
        <f>IF(B44="","",I43-H44)</f>
        <v/>
      </c>
    </row>
    <row r="45" ht="18" customHeight="1" s="61">
      <c r="A45" s="3" t="n"/>
      <c r="B45" s="39">
        <f>IF(I44="","",IF($D$22,IF(OR(B44&gt;=$D$21,ROUND(I44,2)&lt;=0),"",B44+1),IF(OR(B44&gt;=$D$21,I44&lt;=0),"",B44+1)))</f>
        <v/>
      </c>
      <c r="C45" s="113">
        <f>IF(B45="","",IF($D$19=26,IF(B45=1,$I$13,C44+14),IF($D$19=52,IF(B45=1,$I$13,C44+7),IF($D$19=24,IF(B45=1,$I$13,IF($I$13=EOMONTH($I$13,0),IF(ISODD(B45),EOMONTH(EDATE($I$13,(B45-1)/2),0),EDATE(DATE(YEAR($I$13),MONTH($I$13)+1,15),(B45-1)/2)),IF(DAY($I$13)=15,IF(ISODD(B45),EDATE($I$13,(B45-1)/2),EOMONTH(EDATE($I$13,(B45-1)/2),0)),IF(DAY($I$13)&lt;=14,IF(ISODD(B45),EDATE($I$13,(B45-1)/2),EDATE(MIN($I$13+15,EOMONTH($I$13,0)),(B45-1)/2)),EDATE(IF(ISODD(B45),$I$13,$I$13-15),B45/2))))),IF(B45=1,$I$13,EDATE($I$13,$D$20*(B45-1)))))))</f>
        <v/>
      </c>
      <c r="D45" s="110">
        <f>IF(ISERROR(IF((ROUND(I44,1)&gt;0),I44,"")),"",(IF((ROUND(I44,1)&gt;0),I44,"")))</f>
        <v/>
      </c>
      <c r="E45" s="111">
        <f>IF(B45="","",IF($D$22,IF(OR(B45=$D$21,$I$16&gt;ROUND((1+$I$15)*I44,2)),ROUND((1+$I$15)*I44,2),$I$16),IF(OR(B45=$D$21,$I$16&gt;(1+$I$15)*I44),(I+$I$15)*I44,$I$16)))</f>
        <v/>
      </c>
      <c r="F45" s="114" t="n"/>
      <c r="G45" s="111">
        <f>IF(B45="","",(IF($D$22,ROUND($I$15*I44,2),$I$15*I44)))</f>
        <v/>
      </c>
      <c r="H45" s="111">
        <f>IF(B45="","",E45-G45+F45)</f>
        <v/>
      </c>
      <c r="I45" s="112">
        <f>IF(B45="","",I44-H45)</f>
        <v/>
      </c>
    </row>
    <row r="46" ht="18" customHeight="1" s="61">
      <c r="A46" s="3" t="n"/>
      <c r="B46" s="39">
        <f>IF(I45="","",IF($D$22,IF(OR(B45&gt;=$D$21,ROUND(I45,2)&lt;=0),"",B45+1),IF(OR(B45&gt;=$D$21,I45&lt;=0),"",B45+1)))</f>
        <v/>
      </c>
      <c r="C46" s="113">
        <f>IF(B46="","",IF($D$19=26,IF(B46=1,$I$13,C45+14),IF($D$19=52,IF(B46=1,$I$13,C45+7),IF($D$19=24,IF(B46=1,$I$13,IF($I$13=EOMONTH($I$13,0),IF(ISODD(B46),EOMONTH(EDATE($I$13,(B46-1)/2),0),EDATE(DATE(YEAR($I$13),MONTH($I$13)+1,15),(B46-1)/2)),IF(DAY($I$13)=15,IF(ISODD(B46),EDATE($I$13,(B46-1)/2),EOMONTH(EDATE($I$13,(B46-1)/2),0)),IF(DAY($I$13)&lt;=14,IF(ISODD(B46),EDATE($I$13,(B46-1)/2),EDATE(MIN($I$13+15,EOMONTH($I$13,0)),(B46-1)/2)),EDATE(IF(ISODD(B46),$I$13,$I$13-15),B46/2))))),IF(B46=1,$I$13,EDATE($I$13,$D$20*(B46-1)))))))</f>
        <v/>
      </c>
      <c r="D46" s="110">
        <f>IF(ISERROR(IF((ROUND(I45,1)&gt;0),I45,"")),"",(IF((ROUND(I45,1)&gt;0),I45,"")))</f>
        <v/>
      </c>
      <c r="E46" s="111">
        <f>IF(B46="","",IF($D$22,IF(OR(B46=$D$21,$I$16&gt;ROUND((1+$I$15)*I45,2)),ROUND((1+$I$15)*I45,2),$I$16),IF(OR(B46=$D$21,$I$16&gt;(1+$I$15)*I45),(I+$I$15)*I45,$I$16)))</f>
        <v/>
      </c>
      <c r="F46" s="114" t="n"/>
      <c r="G46" s="111">
        <f>IF(B46="","",(IF($D$22,ROUND($I$15*I45,2),$I$15*I45)))</f>
        <v/>
      </c>
      <c r="H46" s="111">
        <f>IF(B46="","",E46-G46+F46)</f>
        <v/>
      </c>
      <c r="I46" s="112">
        <f>IF(B46="","",I45-H46)</f>
        <v/>
      </c>
    </row>
    <row r="47" ht="18" customHeight="1" s="61">
      <c r="A47" s="3" t="n"/>
      <c r="B47" s="39">
        <f>IF(I46="","",IF($D$22,IF(OR(B46&gt;=$D$21,ROUND(I46,2)&lt;=0),"",B46+1),IF(OR(B46&gt;=$D$21,I46&lt;=0),"",B46+1)))</f>
        <v/>
      </c>
      <c r="C47" s="113">
        <f>IF(B47="","",IF($D$19=26,IF(B47=1,$I$13,C46+14),IF($D$19=52,IF(B47=1,$I$13,C46+7),IF($D$19=24,IF(B47=1,$I$13,IF($I$13=EOMONTH($I$13,0),IF(ISODD(B47),EOMONTH(EDATE($I$13,(B47-1)/2),0),EDATE(DATE(YEAR($I$13),MONTH($I$13)+1,15),(B47-1)/2)),IF(DAY($I$13)=15,IF(ISODD(B47),EDATE($I$13,(B47-1)/2),EOMONTH(EDATE($I$13,(B47-1)/2),0)),IF(DAY($I$13)&lt;=14,IF(ISODD(B47),EDATE($I$13,(B47-1)/2),EDATE(MIN($I$13+15,EOMONTH($I$13,0)),(B47-1)/2)),EDATE(IF(ISODD(B47),$I$13,$I$13-15),B47/2))))),IF(B47=1,$I$13,EDATE($I$13,$D$20*(B47-1)))))))</f>
        <v/>
      </c>
      <c r="D47" s="110">
        <f>IF(ISERROR(IF((ROUND(I46,1)&gt;0),I46,"")),"",(IF((ROUND(I46,1)&gt;0),I46,"")))</f>
        <v/>
      </c>
      <c r="E47" s="111">
        <f>IF(B47="","",IF($D$22,IF(OR(B47=$D$21,$I$16&gt;ROUND((1+$I$15)*I46,2)),ROUND((1+$I$15)*I46,2),$I$16),IF(OR(B47=$D$21,$I$16&gt;(1+$I$15)*I46),(I+$I$15)*I46,$I$16)))</f>
        <v/>
      </c>
      <c r="F47" s="114" t="n"/>
      <c r="G47" s="111">
        <f>IF(B47="","",(IF($D$22,ROUND($I$15*I46,2),$I$15*I46)))</f>
        <v/>
      </c>
      <c r="H47" s="111">
        <f>IF(B47="","",E47-G47+F47)</f>
        <v/>
      </c>
      <c r="I47" s="112">
        <f>IF(B47="","",I46-H47)</f>
        <v/>
      </c>
    </row>
    <row r="48" ht="18" customHeight="1" s="61">
      <c r="A48" s="3" t="n"/>
      <c r="B48" s="39">
        <f>IF(I47="","",IF($D$22,IF(OR(B47&gt;=$D$21,ROUND(I47,2)&lt;=0),"",B47+1),IF(OR(B47&gt;=$D$21,I47&lt;=0),"",B47+1)))</f>
        <v/>
      </c>
      <c r="C48" s="113">
        <f>IF(B48="","",IF($D$19=26,IF(B48=1,$I$13,C47+14),IF($D$19=52,IF(B48=1,$I$13,C47+7),IF($D$19=24,IF(B48=1,$I$13,IF($I$13=EOMONTH($I$13,0),IF(ISODD(B48),EOMONTH(EDATE($I$13,(B48-1)/2),0),EDATE(DATE(YEAR($I$13),MONTH($I$13)+1,15),(B48-1)/2)),IF(DAY($I$13)=15,IF(ISODD(B48),EDATE($I$13,(B48-1)/2),EOMONTH(EDATE($I$13,(B48-1)/2),0)),IF(DAY($I$13)&lt;=14,IF(ISODD(B48),EDATE($I$13,(B48-1)/2),EDATE(MIN($I$13+15,EOMONTH($I$13,0)),(B48-1)/2)),EDATE(IF(ISODD(B48),$I$13,$I$13-15),B48/2))))),IF(B48=1,$I$13,EDATE($I$13,$D$20*(B48-1)))))))</f>
        <v/>
      </c>
      <c r="D48" s="110">
        <f>IF(ISERROR(IF((ROUND(I47,1)&gt;0),I47,"")),"",(IF((ROUND(I47,1)&gt;0),I47,"")))</f>
        <v/>
      </c>
      <c r="E48" s="111">
        <f>IF(B48="","",IF($D$22,IF(OR(B48=$D$21,$I$16&gt;ROUND((1+$I$15)*I47,2)),ROUND((1+$I$15)*I47,2),$I$16),IF(OR(B48=$D$21,$I$16&gt;(1+$I$15)*I47),(I+$I$15)*I47,$I$16)))</f>
        <v/>
      </c>
      <c r="F48" s="114" t="n"/>
      <c r="G48" s="111">
        <f>IF(B48="","",(IF($D$22,ROUND($I$15*I47,2),$I$15*I47)))</f>
        <v/>
      </c>
      <c r="H48" s="111">
        <f>IF(B48="","",E48-G48+F48)</f>
        <v/>
      </c>
      <c r="I48" s="112">
        <f>IF(B48="","",I47-H48)</f>
        <v/>
      </c>
    </row>
    <row r="49" ht="18" customHeight="1" s="61">
      <c r="A49" s="3" t="n"/>
      <c r="B49" s="39">
        <f>IF(I48="","",IF($D$22,IF(OR(B48&gt;=$D$21,ROUND(I48,2)&lt;=0),"",B48+1),IF(OR(B48&gt;=$D$21,I48&lt;=0),"",B48+1)))</f>
        <v/>
      </c>
      <c r="C49" s="113">
        <f>IF(B49="","",IF($D$19=26,IF(B49=1,$I$13,C48+14),IF($D$19=52,IF(B49=1,$I$13,C48+7),IF($D$19=24,IF(B49=1,$I$13,IF($I$13=EOMONTH($I$13,0),IF(ISODD(B49),EOMONTH(EDATE($I$13,(B49-1)/2),0),EDATE(DATE(YEAR($I$13),MONTH($I$13)+1,15),(B49-1)/2)),IF(DAY($I$13)=15,IF(ISODD(B49),EDATE($I$13,(B49-1)/2),EOMONTH(EDATE($I$13,(B49-1)/2),0)),IF(DAY($I$13)&lt;=14,IF(ISODD(B49),EDATE($I$13,(B49-1)/2),EDATE(MIN($I$13+15,EOMONTH($I$13,0)),(B49-1)/2)),EDATE(IF(ISODD(B49),$I$13,$I$13-15),B49/2))))),IF(B49=1,$I$13,EDATE($I$13,$D$20*(B49-1)))))))</f>
        <v/>
      </c>
      <c r="D49" s="110">
        <f>IF(ISERROR(IF((ROUND(I48,1)&gt;0),I48,"")),"",(IF((ROUND(I48,1)&gt;0),I48,"")))</f>
        <v/>
      </c>
      <c r="E49" s="111">
        <f>IF(B49="","",IF($D$22,IF(OR(B49=$D$21,$I$16&gt;ROUND((1+$I$15)*I48,2)),ROUND((1+$I$15)*I48,2),$I$16),IF(OR(B49=$D$21,$I$16&gt;(1+$I$15)*I48),(I+$I$15)*I48,$I$16)))</f>
        <v/>
      </c>
      <c r="F49" s="114" t="n"/>
      <c r="G49" s="111">
        <f>IF(B49="","",(IF($D$22,ROUND($I$15*I48,2),$I$15*I48)))</f>
        <v/>
      </c>
      <c r="H49" s="111">
        <f>IF(B49="","",E49-G49+F49)</f>
        <v/>
      </c>
      <c r="I49" s="112">
        <f>IF(B49="","",I48-H49)</f>
        <v/>
      </c>
    </row>
    <row r="50" ht="18" customHeight="1" s="61">
      <c r="A50" s="3" t="n"/>
      <c r="B50" s="39">
        <f>IF(I49="","",IF($D$22,IF(OR(B49&gt;=$D$21,ROUND(I49,2)&lt;=0),"",B49+1),IF(OR(B49&gt;=$D$21,I49&lt;=0),"",B49+1)))</f>
        <v/>
      </c>
      <c r="C50" s="113">
        <f>IF(B50="","",IF($D$19=26,IF(B50=1,$I$13,C49+14),IF($D$19=52,IF(B50=1,$I$13,C49+7),IF($D$19=24,IF(B50=1,$I$13,IF($I$13=EOMONTH($I$13,0),IF(ISODD(B50),EOMONTH(EDATE($I$13,(B50-1)/2),0),EDATE(DATE(YEAR($I$13),MONTH($I$13)+1,15),(B50-1)/2)),IF(DAY($I$13)=15,IF(ISODD(B50),EDATE($I$13,(B50-1)/2),EOMONTH(EDATE($I$13,(B50-1)/2),0)),IF(DAY($I$13)&lt;=14,IF(ISODD(B50),EDATE($I$13,(B50-1)/2),EDATE(MIN($I$13+15,EOMONTH($I$13,0)),(B50-1)/2)),EDATE(IF(ISODD(B50),$I$13,$I$13-15),B50/2))))),IF(B50=1,$I$13,EDATE($I$13,$D$20*(B50-1)))))))</f>
        <v/>
      </c>
      <c r="D50" s="110">
        <f>IF(ISERROR(IF((ROUND(I49,1)&gt;0),I49,"")),"",(IF((ROUND(I49,1)&gt;0),I49,"")))</f>
        <v/>
      </c>
      <c r="E50" s="111">
        <f>IF(B50="","",IF($D$22,IF(OR(B50=$D$21,$I$16&gt;ROUND((1+$I$15)*I49,2)),ROUND((1+$I$15)*I49,2),$I$16),IF(OR(B50=$D$21,$I$16&gt;(1+$I$15)*I49),(I+$I$15)*I49,$I$16)))</f>
        <v/>
      </c>
      <c r="F50" s="114" t="n"/>
      <c r="G50" s="111">
        <f>IF(B50="","",(IF($D$22,ROUND($I$15*I49,2),$I$15*I49)))</f>
        <v/>
      </c>
      <c r="H50" s="111">
        <f>IF(B50="","",E50-G50+F50)</f>
        <v/>
      </c>
      <c r="I50" s="112">
        <f>IF(B50="","",I49-H50)</f>
        <v/>
      </c>
    </row>
    <row r="51" ht="18" customHeight="1" s="61">
      <c r="A51" s="3" t="n"/>
      <c r="B51" s="39">
        <f>IF(I50="","",IF($D$22,IF(OR(B50&gt;=$D$21,ROUND(I50,2)&lt;=0),"",B50+1),IF(OR(B50&gt;=$D$21,I50&lt;=0),"",B50+1)))</f>
        <v/>
      </c>
      <c r="C51" s="113">
        <f>IF(B51="","",IF($D$19=26,IF(B51=1,$I$13,C50+14),IF($D$19=52,IF(B51=1,$I$13,C50+7),IF($D$19=24,IF(B51=1,$I$13,IF($I$13=EOMONTH($I$13,0),IF(ISODD(B51),EOMONTH(EDATE($I$13,(B51-1)/2),0),EDATE(DATE(YEAR($I$13),MONTH($I$13)+1,15),(B51-1)/2)),IF(DAY($I$13)=15,IF(ISODD(B51),EDATE($I$13,(B51-1)/2),EOMONTH(EDATE($I$13,(B51-1)/2),0)),IF(DAY($I$13)&lt;=14,IF(ISODD(B51),EDATE($I$13,(B51-1)/2),EDATE(MIN($I$13+15,EOMONTH($I$13,0)),(B51-1)/2)),EDATE(IF(ISODD(B51),$I$13,$I$13-15),B51/2))))),IF(B51=1,$I$13,EDATE($I$13,$D$20*(B51-1)))))))</f>
        <v/>
      </c>
      <c r="D51" s="110">
        <f>IF(ISERROR(IF((ROUND(I50,1)&gt;0),I50,"")),"",(IF((ROUND(I50,1)&gt;0),I50,"")))</f>
        <v/>
      </c>
      <c r="E51" s="111">
        <f>IF(B51="","",IF($D$22,IF(OR(B51=$D$21,$I$16&gt;ROUND((1+$I$15)*I50,2)),ROUND((1+$I$15)*I50,2),$I$16),IF(OR(B51=$D$21,$I$16&gt;(1+$I$15)*I50),(I+$I$15)*I50,$I$16)))</f>
        <v/>
      </c>
      <c r="F51" s="114" t="n"/>
      <c r="G51" s="111">
        <f>IF(B51="","",(IF($D$22,ROUND($I$15*I50,2),$I$15*I50)))</f>
        <v/>
      </c>
      <c r="H51" s="111">
        <f>IF(B51="","",E51-G51+F51)</f>
        <v/>
      </c>
      <c r="I51" s="112">
        <f>IF(B51="","",I50-H51)</f>
        <v/>
      </c>
    </row>
    <row r="52" ht="14.5" customHeight="1" s="61">
      <c r="B52" s="39">
        <f>IF(I51="","",IF($D$22,IF(OR(B51&gt;=$D$21,ROUND(I51,2)&lt;=0),"",B51+1),IF(OR(B51&gt;=$D$21,I51&lt;=0),"",B51+1)))</f>
        <v/>
      </c>
      <c r="C52" s="113">
        <f>IF(B52="","",IF($D$19=26,IF(B52=1,$I$13,C51+14),IF($D$19=52,IF(B52=1,$I$13,C51+7),IF($D$19=24,IF(B52=1,$I$13,IF($I$13=EOMONTH($I$13,0),IF(ISODD(B52),EOMONTH(EDATE($I$13,(B52-1)/2),0),EDATE(DATE(YEAR($I$13),MONTH($I$13)+1,15),(B52-1)/2)),IF(DAY($I$13)=15,IF(ISODD(B52),EDATE($I$13,(B52-1)/2),EOMONTH(EDATE($I$13,(B52-1)/2),0)),IF(DAY($I$13)&lt;=14,IF(ISODD(B52),EDATE($I$13,(B52-1)/2),EDATE(MIN($I$13+15,EOMONTH($I$13,0)),(B52-1)/2)),EDATE(IF(ISODD(B52),$I$13,$I$13-15),B52/2))))),IF(B52=1,$I$13,EDATE($I$13,$D$20*(B52-1)))))))</f>
        <v/>
      </c>
      <c r="D52" s="110">
        <f>IF(ISERROR(IF((ROUND(I51,1)&gt;0),I51,"")),"",(IF((ROUND(I51,1)&gt;0),I51,"")))</f>
        <v/>
      </c>
      <c r="E52" s="111">
        <f>IF(B52="","",IF($D$22,IF(OR(B52=$D$21,$I$16&gt;ROUND((1+$I$15)*I51,2)),ROUND((1+$I$15)*I51,2),$I$16),IF(OR(B52=$D$21,$I$16&gt;(1+$I$15)*I51),(I+$I$15)*I51,$I$16)))</f>
        <v/>
      </c>
      <c r="F52" s="114" t="n"/>
      <c r="G52" s="111">
        <f>IF(B52="","",(IF($D$22,ROUND($I$15*I51,2),$I$15*I51)))</f>
        <v/>
      </c>
      <c r="H52" s="111">
        <f>IF(B52="","",E52-G52+F52)</f>
        <v/>
      </c>
      <c r="I52" s="112">
        <f>IF(B52="","",I51-H52)</f>
        <v/>
      </c>
    </row>
    <row r="53" ht="14.5" customHeight="1" s="61"/>
    <row r="54" ht="50" customFormat="1" customHeight="1" s="97">
      <c r="A54" s="97" t="n"/>
      <c r="B54" s="115" t="inlineStr">
        <is>
          <t>CLICCA QUI PER CREARE IN SMARTSHEET</t>
        </is>
      </c>
      <c r="J54" s="97" t="n"/>
      <c r="K54" s="97" t="n"/>
      <c r="L54" s="97" t="n"/>
      <c r="M54" s="97" t="n"/>
      <c r="N54" s="97" t="n"/>
      <c r="O54" s="97" t="n"/>
      <c r="P54" s="97" t="n"/>
      <c r="Q54" s="97" t="n"/>
      <c r="R54" s="97" t="n"/>
    </row>
    <row r="55" ht="14.5" customHeight="1" s="61"/>
    <row r="56" ht="14.5" customHeight="1" s="61"/>
    <row r="57" ht="14.5" customHeight="1" s="61"/>
    <row r="58" ht="14.5" customHeight="1" s="61"/>
    <row r="59" ht="14.5" customHeight="1" s="61"/>
    <row r="60" ht="14.5" customHeight="1" s="61"/>
    <row r="61" ht="14.5" customHeight="1" s="61"/>
    <row r="62" ht="14.5" customHeight="1" s="61"/>
    <row r="63" ht="14.5" customHeight="1" s="61"/>
    <row r="64" ht="14.5" customHeight="1" s="61"/>
    <row r="65" ht="14.5" customHeight="1" s="61"/>
    <row r="66" ht="14.5" customHeight="1" s="61"/>
    <row r="67" ht="14.5" customHeight="1" s="61"/>
    <row r="68" ht="14.5" customHeight="1" s="61"/>
    <row r="69" ht="14.5" customHeight="1" s="61"/>
    <row r="70" ht="14.5" customHeight="1" s="61"/>
    <row r="71" ht="14.5" customHeight="1" s="61"/>
    <row r="72" ht="14.5" customHeight="1" s="61"/>
    <row r="73" ht="14.5" customHeight="1" s="61"/>
    <row r="74" ht="14.5" customHeight="1" s="61"/>
    <row r="75" ht="14.5" customHeight="1" s="61"/>
    <row r="76" ht="14.5" customHeight="1" s="61"/>
    <row r="77" ht="14.5" customHeight="1" s="61"/>
    <row r="78" ht="14.5" customHeight="1" s="61"/>
    <row r="79" ht="14.5" customHeight="1" s="61"/>
    <row r="80" ht="14.5" customHeight="1" s="61"/>
    <row r="81" ht="14.5" customHeight="1" s="61"/>
    <row r="82" ht="14.5" customHeight="1" s="61"/>
    <row r="83" ht="14.5" customHeight="1" s="61"/>
    <row r="84" ht="14.5" customHeight="1" s="61"/>
    <row r="85" ht="14.5" customHeight="1" s="61"/>
    <row r="86" ht="14.5" customHeight="1" s="61"/>
    <row r="87" ht="14.5" customHeight="1" s="61"/>
    <row r="88" ht="14.5" customHeight="1" s="61"/>
    <row r="89" ht="14.5" customHeight="1" s="61"/>
    <row r="90" ht="14.5" customHeight="1" s="61"/>
    <row r="91" ht="14.5" customHeight="1" s="61"/>
    <row r="92" ht="14.5" customHeight="1" s="61"/>
    <row r="93" ht="14.5" customHeight="1" s="61"/>
    <row r="94" ht="14.5" customHeight="1" s="61"/>
    <row r="95" ht="14.5" customHeight="1" s="61"/>
    <row r="96" ht="14.5" customHeight="1" s="61"/>
    <row r="97" ht="14.5" customHeight="1" s="61"/>
    <row r="98" ht="14.5" customHeight="1" s="61"/>
    <row r="99" ht="14.5" customHeight="1" s="61"/>
    <row r="100" ht="14.5" customHeight="1" s="61"/>
    <row r="101" ht="14.5" customHeight="1" s="61"/>
    <row r="102" ht="14.5" customHeight="1" s="61"/>
    <row r="103" ht="14.5" customHeight="1" s="61"/>
    <row r="104" ht="14.5" customHeight="1" s="61"/>
    <row r="105" ht="14.5" customHeight="1" s="61"/>
    <row r="106" ht="14.5" customHeight="1" s="61"/>
    <row r="107" ht="14.5" customHeight="1" s="61"/>
    <row r="108" ht="14.5" customHeight="1" s="61"/>
    <row r="109" ht="14.5" customHeight="1" s="61"/>
    <row r="110" ht="14.5" customHeight="1" s="61"/>
    <row r="111" ht="14.5" customHeight="1" s="61"/>
    <row r="112" ht="14.5" customHeight="1" s="61"/>
    <row r="113" ht="14.5" customHeight="1" s="61"/>
    <row r="114" ht="14.5" customHeight="1" s="61"/>
    <row r="115" ht="14.5" customHeight="1" s="61"/>
    <row r="116" ht="14.5" customHeight="1" s="61"/>
    <row r="117" ht="14.5" customHeight="1" s="61"/>
    <row r="118" ht="14.5" customHeight="1" s="61"/>
    <row r="119" ht="14.5" customHeight="1" s="61"/>
    <row r="120" ht="14.5" customHeight="1" s="61"/>
    <row r="121" ht="14.5" customHeight="1" s="61"/>
    <row r="122" ht="14.5" customHeight="1" s="61"/>
    <row r="123" ht="14.5" customHeight="1" s="61"/>
    <row r="124" ht="14.5" customHeight="1" s="61"/>
    <row r="125" ht="14.5" customHeight="1" s="61"/>
    <row r="126" ht="14.5" customHeight="1" s="61"/>
    <row r="127" ht="14.5" customHeight="1" s="61"/>
    <row r="128" ht="14.5" customHeight="1" s="61"/>
    <row r="129" ht="14.5" customHeight="1" s="61"/>
    <row r="130" ht="14.5" customHeight="1" s="61"/>
    <row r="131" ht="14.5" customHeight="1" s="61"/>
    <row r="132" ht="14.5" customHeight="1" s="61"/>
    <row r="133" ht="14.5" customHeight="1" s="61"/>
    <row r="134" ht="14.5" customHeight="1" s="61"/>
    <row r="135" ht="14.5" customHeight="1" s="61"/>
    <row r="136" ht="14.5" customHeight="1" s="61"/>
    <row r="137" ht="14.5" customHeight="1" s="61"/>
    <row r="138" ht="14.5" customHeight="1" s="61"/>
    <row r="139" ht="14.5" customHeight="1" s="61"/>
    <row r="140" ht="14.5" customHeight="1" s="61"/>
    <row r="141" ht="14.5" customHeight="1" s="61"/>
    <row r="142" ht="14.5" customHeight="1" s="61"/>
    <row r="143" ht="14.5" customHeight="1" s="61"/>
    <row r="144" ht="14.5" customHeight="1" s="61"/>
    <row r="145" ht="14.5" customHeight="1" s="61"/>
    <row r="146" ht="14.5" customHeight="1" s="61"/>
    <row r="147" ht="14.5" customHeight="1" s="61"/>
    <row r="148" ht="14.5" customHeight="1" s="61"/>
    <row r="149" ht="14.5" customHeight="1" s="61"/>
    <row r="150" ht="14.5" customHeight="1" s="61"/>
    <row r="151" ht="14.5" customHeight="1" s="61"/>
    <row r="152" ht="14.5" customHeight="1" s="61"/>
    <row r="153" ht="14.5" customHeight="1" s="61"/>
    <row r="154" ht="14.5" customHeight="1" s="61"/>
    <row r="155" ht="14.5" customHeight="1" s="61"/>
    <row r="156" ht="14.5" customHeight="1" s="61"/>
    <row r="157" ht="14.5" customHeight="1" s="61"/>
    <row r="158" ht="14.5" customHeight="1" s="61"/>
    <row r="159" ht="14.5" customHeight="1" s="61"/>
    <row r="160" ht="14.5" customHeight="1" s="61"/>
    <row r="161" ht="14.5" customHeight="1" s="61"/>
    <row r="162" ht="14.5" customHeight="1" s="61"/>
    <row r="163" ht="14.5" customHeight="1" s="61"/>
    <row r="164" ht="14.5" customHeight="1" s="61"/>
    <row r="165" ht="14.5" customHeight="1" s="61"/>
    <row r="166" ht="14.5" customHeight="1" s="61"/>
    <row r="167" ht="14.5" customHeight="1" s="61"/>
    <row r="168" ht="14.5" customHeight="1" s="61"/>
    <row r="169" ht="14.5" customHeight="1" s="61"/>
    <row r="170" ht="14.5" customHeight="1" s="61"/>
    <row r="171" ht="14.5" customHeight="1" s="61"/>
    <row r="172" ht="14.5" customHeight="1" s="61"/>
    <row r="173" ht="14.5" customHeight="1" s="61"/>
    <row r="174" ht="14.5" customHeight="1" s="61"/>
    <row r="175" ht="14.5" customHeight="1" s="61"/>
    <row r="176" ht="14.5" customHeight="1" s="61"/>
    <row r="177" ht="14.5" customHeight="1" s="61"/>
    <row r="178" ht="14.5" customHeight="1" s="61"/>
    <row r="179" ht="14.5" customHeight="1" s="61"/>
    <row r="180" ht="14.5" customHeight="1" s="61"/>
    <row r="181" ht="14.5" customHeight="1" s="61"/>
    <row r="182" ht="14.5" customHeight="1" s="61"/>
    <row r="183" ht="14.5" customHeight="1" s="61"/>
    <row r="184" ht="14.5" customHeight="1" s="61"/>
    <row r="185" ht="14.5" customHeight="1" s="61"/>
    <row r="186" ht="14.5" customHeight="1" s="61"/>
    <row r="187" ht="14.5" customHeight="1" s="61"/>
    <row r="188" ht="14.5" customHeight="1" s="61"/>
    <row r="189" ht="14.5" customHeight="1" s="61"/>
    <row r="190" ht="14.5" customHeight="1" s="61"/>
    <row r="191" ht="14.5" customHeight="1" s="61"/>
    <row r="192" ht="14.5" customHeight="1" s="61"/>
    <row r="193" ht="14.5" customHeight="1" s="61"/>
    <row r="194" ht="14.5" customHeight="1" s="61"/>
    <row r="195" ht="14.5" customHeight="1" s="61"/>
    <row r="196" ht="14.5" customHeight="1" s="61"/>
    <row r="197" ht="14.5" customHeight="1" s="61"/>
    <row r="198" ht="14.5" customHeight="1" s="61"/>
    <row r="199" ht="14.5" customHeight="1" s="61"/>
    <row r="200" ht="14.5" customHeight="1" s="61"/>
    <row r="201" ht="14.5" customHeight="1" s="61"/>
    <row r="202" ht="14.5" customHeight="1" s="61"/>
    <row r="203" ht="14.5" customHeight="1" s="61"/>
    <row r="204" ht="14.5" customHeight="1" s="61"/>
    <row r="205" ht="14.5" customHeight="1" s="61"/>
    <row r="206" ht="14.5" customHeight="1" s="61"/>
    <row r="207" ht="14.5" customHeight="1" s="61"/>
    <row r="208" ht="14.5" customHeight="1" s="61"/>
    <row r="209" ht="14.5" customHeight="1" s="61"/>
    <row r="210" ht="14.5" customHeight="1" s="61"/>
    <row r="211" ht="14.5" customHeight="1" s="61"/>
    <row r="212" ht="14.5" customHeight="1" s="61"/>
    <row r="213" ht="14.5" customHeight="1" s="61"/>
    <row r="214" ht="14.5" customHeight="1" s="61"/>
    <row r="215" ht="14.5" customHeight="1" s="61"/>
    <row r="216" ht="14.5" customHeight="1" s="61"/>
    <row r="217" ht="14.5" customHeight="1" s="61"/>
    <row r="218" ht="14.5" customHeight="1" s="61"/>
    <row r="219" ht="14.5" customHeight="1" s="61"/>
    <row r="220" ht="14.5" customHeight="1" s="61"/>
    <row r="221" ht="14.5" customHeight="1" s="61"/>
    <row r="222" ht="14.5" customHeight="1" s="61"/>
    <row r="223" ht="14.5" customHeight="1" s="61"/>
    <row r="224" ht="14.5" customHeight="1" s="61"/>
    <row r="225" ht="14.5" customHeight="1" s="61"/>
    <row r="226" ht="14.5" customHeight="1" s="61"/>
    <row r="227" ht="14.5" customHeight="1" s="61"/>
    <row r="228" ht="14.5" customHeight="1" s="61"/>
    <row r="229" ht="14.5" customHeight="1" s="61"/>
    <row r="230" ht="14.5" customHeight="1" s="61"/>
    <row r="231" ht="14.5" customHeight="1" s="61"/>
    <row r="232" ht="14.5" customHeight="1" s="61"/>
    <row r="233" ht="14.5" customHeight="1" s="61"/>
    <row r="234" ht="14.5" customHeight="1" s="61"/>
    <row r="235" ht="14.5" customHeight="1" s="61"/>
    <row r="236" ht="14.5" customHeight="1" s="61"/>
    <row r="237" ht="14.5" customHeight="1" s="61"/>
    <row r="238" ht="14.5" customHeight="1" s="61"/>
    <row r="239" ht="14.5" customHeight="1" s="61"/>
    <row r="240" ht="14.5" customHeight="1" s="61"/>
    <row r="241" ht="14.5" customHeight="1" s="61"/>
    <row r="242" ht="14.5" customHeight="1" s="61"/>
    <row r="243" ht="14.5" customHeight="1" s="61"/>
    <row r="244" ht="14.5" customHeight="1" s="61"/>
    <row r="245" ht="14.5" customHeight="1" s="61"/>
    <row r="246" ht="14.5" customHeight="1" s="61"/>
    <row r="247" ht="14.5" customHeight="1" s="61"/>
    <row r="248" ht="14.5" customHeight="1" s="61"/>
    <row r="249" ht="14.5" customHeight="1" s="61"/>
    <row r="250" ht="14.5" customHeight="1" s="61"/>
    <row r="251" ht="14.5" customHeight="1" s="61"/>
    <row r="252" ht="14.5" customHeight="1" s="61"/>
    <row r="253" ht="14.5" customHeight="1" s="61"/>
    <row r="254" ht="14.5" customHeight="1" s="61"/>
    <row r="255" ht="14.5" customHeight="1" s="61"/>
    <row r="256" ht="14.5" customHeight="1" s="61"/>
    <row r="257" ht="14.5" customHeight="1" s="61"/>
    <row r="258" ht="14.5" customHeight="1" s="61"/>
    <row r="259" ht="14.5" customHeight="1" s="61"/>
    <row r="260" ht="14.5" customHeight="1" s="61"/>
    <row r="261" ht="14.5" customHeight="1" s="61"/>
    <row r="262" ht="14.5" customHeight="1" s="61"/>
    <row r="263" ht="14.5" customHeight="1" s="61"/>
    <row r="264" ht="14.5" customHeight="1" s="61"/>
    <row r="265" ht="14.5" customHeight="1" s="61"/>
    <row r="266" ht="14.5" customHeight="1" s="61"/>
    <row r="267" ht="14.5" customHeight="1" s="61"/>
    <row r="268" ht="14.5" customHeight="1" s="61"/>
    <row r="269" ht="14.5" customHeight="1" s="61"/>
    <row r="270" ht="14.5" customHeight="1" s="61"/>
    <row r="271" ht="14.5" customHeight="1" s="61"/>
    <row r="272" ht="14.5" customHeight="1" s="61"/>
    <row r="273" ht="14.5" customHeight="1" s="61"/>
    <row r="274" ht="14.5" customHeight="1" s="61"/>
    <row r="275" ht="14.5" customHeight="1" s="61"/>
    <row r="276" ht="14.5" customHeight="1" s="61"/>
    <row r="277" ht="14.5" customHeight="1" s="61"/>
    <row r="278" ht="14.5" customHeight="1" s="61"/>
    <row r="279" ht="14.5" customHeight="1" s="61"/>
    <row r="280" ht="14.5" customHeight="1" s="61"/>
    <row r="281" ht="14.5" customHeight="1" s="61"/>
    <row r="282" ht="14.5" customHeight="1" s="61"/>
    <row r="283" ht="14.5" customHeight="1" s="61"/>
    <row r="284" ht="14.5" customHeight="1" s="61"/>
    <row r="285" ht="14.5" customHeight="1" s="61"/>
    <row r="286" ht="14.5" customHeight="1" s="61"/>
    <row r="287" ht="14.5" customHeight="1" s="61"/>
    <row r="288" ht="14.5" customHeight="1" s="61"/>
    <row r="289" ht="14.5" customHeight="1" s="61"/>
    <row r="290" ht="14.5" customHeight="1" s="61"/>
    <row r="291" ht="14.5" customHeight="1" s="61"/>
    <row r="292" ht="14.5" customHeight="1" s="61"/>
    <row r="293" ht="14.5" customHeight="1" s="61"/>
    <row r="294" ht="14.5" customHeight="1" s="61"/>
    <row r="295" ht="14.5" customHeight="1" s="61"/>
    <row r="296" ht="14.5" customHeight="1" s="61"/>
    <row r="297" ht="14.5" customHeight="1" s="61"/>
    <row r="298" ht="14.5" customHeight="1" s="61"/>
    <row r="299" ht="14.5" customHeight="1" s="61"/>
    <row r="300" ht="14.5" customHeight="1" s="61"/>
    <row r="301" ht="14.5" customHeight="1" s="61"/>
    <row r="302" ht="14.5" customHeight="1" s="61"/>
    <row r="303" ht="14.5" customHeight="1" s="61"/>
    <row r="304" ht="14.5" customHeight="1" s="61"/>
    <row r="305" ht="14.5" customHeight="1" s="61"/>
    <row r="306" ht="14.5" customHeight="1" s="61"/>
    <row r="307" ht="14.5" customHeight="1" s="61"/>
    <row r="308" ht="14.5" customHeight="1" s="61"/>
    <row r="309" ht="14.5" customHeight="1" s="61"/>
    <row r="310" ht="14.5" customHeight="1" s="61"/>
    <row r="311" ht="14.5" customHeight="1" s="61"/>
    <row r="312" ht="14.5" customHeight="1" s="61"/>
    <row r="313" ht="14.5" customHeight="1" s="61"/>
    <row r="314" ht="14.5" customHeight="1" s="61"/>
    <row r="315" ht="14.5" customHeight="1" s="61"/>
    <row r="316" ht="14.5" customHeight="1" s="61"/>
    <row r="317" ht="14.5" customHeight="1" s="61"/>
    <row r="318" ht="14.5" customHeight="1" s="61"/>
    <row r="319" ht="14.5" customHeight="1" s="61"/>
    <row r="320" ht="14.5" customHeight="1" s="61"/>
    <row r="321" ht="14.5" customHeight="1" s="61"/>
    <row r="322" ht="14.5" customHeight="1" s="61"/>
    <row r="323" ht="14.5" customHeight="1" s="61"/>
    <row r="324" ht="14.5" customHeight="1" s="61"/>
    <row r="325" ht="14.5" customHeight="1" s="61"/>
    <row r="326" ht="14.5" customHeight="1" s="61"/>
    <row r="327" ht="14.5" customHeight="1" s="61"/>
    <row r="328" ht="14.5" customHeight="1" s="61"/>
    <row r="329" ht="14.5" customHeight="1" s="61"/>
    <row r="330" ht="14.5" customHeight="1" s="61"/>
    <row r="331" ht="14.5" customHeight="1" s="61"/>
    <row r="332" ht="14.5" customHeight="1" s="61"/>
    <row r="333" ht="14.5" customHeight="1" s="61"/>
    <row r="334" ht="14.5" customHeight="1" s="61"/>
    <row r="335" ht="14.5" customHeight="1" s="61"/>
    <row r="336" ht="14.5" customHeight="1" s="61"/>
    <row r="337" ht="14.5" customHeight="1" s="61"/>
    <row r="338" ht="14.5" customHeight="1" s="61"/>
    <row r="339" ht="14.5" customHeight="1" s="61"/>
    <row r="340" ht="14.5" customHeight="1" s="61"/>
    <row r="341" ht="14.5" customHeight="1" s="61"/>
    <row r="342" ht="14.5" customHeight="1" s="61"/>
    <row r="343" ht="14.5" customHeight="1" s="61"/>
    <row r="344" ht="14.5" customHeight="1" s="61"/>
    <row r="345" ht="14.5" customHeight="1" s="61"/>
    <row r="346" ht="14.5" customHeight="1" s="61"/>
    <row r="347" ht="14.5" customHeight="1" s="61"/>
    <row r="348" ht="14.5" customHeight="1" s="61"/>
    <row r="349" ht="14.5" customHeight="1" s="61"/>
    <row r="350" ht="14.5" customHeight="1" s="61"/>
    <row r="351" ht="14.5" customHeight="1" s="61"/>
    <row r="352" ht="14.5" customHeight="1" s="61"/>
    <row r="353" ht="14.5" customHeight="1" s="61"/>
    <row r="354" ht="14.5" customHeight="1" s="61"/>
    <row r="355" ht="14.5" customHeight="1" s="61"/>
    <row r="356" ht="14.5" customHeight="1" s="61"/>
    <row r="357" ht="14.5" customHeight="1" s="61"/>
    <row r="358" ht="14.5" customHeight="1" s="61"/>
    <row r="359" ht="14.5" customHeight="1" s="61"/>
    <row r="360" ht="14.5" customHeight="1" s="61"/>
    <row r="361" ht="14.5" customHeight="1" s="61"/>
    <row r="362" ht="14.5" customHeight="1" s="61"/>
    <row r="363" ht="14.5" customHeight="1" s="61"/>
    <row r="364" ht="14.5" customHeight="1" s="61"/>
    <row r="365" ht="14.5" customHeight="1" s="61"/>
    <row r="366" ht="14.5" customHeight="1" s="61"/>
    <row r="367" ht="14.5" customHeight="1" s="61"/>
    <row r="368" ht="14.5" customHeight="1" s="61"/>
    <row r="369" ht="14.5" customHeight="1" s="61"/>
    <row r="370" ht="14.5" customHeight="1" s="61"/>
    <row r="371" ht="14.5" customHeight="1" s="61"/>
    <row r="372" ht="14.5" customHeight="1" s="61"/>
    <row r="373" ht="14.5" customHeight="1" s="61"/>
    <row r="374" ht="14.5" customHeight="1" s="61"/>
    <row r="375" ht="14.5" customHeight="1" s="61"/>
    <row r="376" ht="14.5" customHeight="1" s="61"/>
    <row r="377" ht="14.5" customHeight="1" s="61"/>
    <row r="378" ht="14.5" customHeight="1" s="61"/>
    <row r="379" ht="14.5" customHeight="1" s="61"/>
    <row r="380" ht="14.5" customHeight="1" s="61"/>
    <row r="381" ht="14.5" customHeight="1" s="61"/>
    <row r="382" ht="14.5" customHeight="1" s="61"/>
    <row r="383" ht="14.5" customHeight="1" s="61"/>
    <row r="384" ht="14.5" customHeight="1" s="61"/>
    <row r="385" ht="14.5" customHeight="1" s="61"/>
    <row r="386" ht="14.5" customHeight="1" s="61"/>
    <row r="387" ht="14.5" customHeight="1" s="61"/>
    <row r="388" ht="14.5" customHeight="1" s="61"/>
    <row r="389" ht="14.5" customHeight="1" s="61"/>
    <row r="390" ht="14.5" customHeight="1" s="61"/>
    <row r="391" ht="14.5" customHeight="1" s="61"/>
    <row r="392" ht="14.5" customHeight="1" s="61"/>
    <row r="393" ht="14.5" customHeight="1" s="61"/>
    <row r="394" ht="14.5" customHeight="1" s="61"/>
    <row r="395" ht="14.5" customHeight="1" s="61"/>
    <row r="396" ht="14.5" customHeight="1" s="61"/>
    <row r="397" ht="14.5" customHeight="1" s="61"/>
    <row r="398" ht="14.5" customHeight="1" s="61"/>
    <row r="399" ht="14.5" customHeight="1" s="61"/>
    <row r="400" ht="14.5" customHeight="1" s="61"/>
    <row r="401" ht="14.5" customHeight="1" s="61"/>
    <row r="402" ht="14.5" customHeight="1" s="61"/>
    <row r="403" ht="14.5" customHeight="1" s="61"/>
    <row r="404" ht="14.5" customHeight="1" s="61"/>
    <row r="405" ht="14.5" customHeight="1" s="61"/>
    <row r="406" ht="14.5" customHeight="1" s="61"/>
    <row r="407" ht="14.5" customHeight="1" s="61"/>
    <row r="408" ht="14.5" customHeight="1" s="61"/>
    <row r="409" ht="14.5" customHeight="1" s="61"/>
    <row r="410" ht="14.5" customHeight="1" s="61"/>
    <row r="411" ht="14.5" customHeight="1" s="61"/>
    <row r="412" ht="14.5" customHeight="1" s="61"/>
    <row r="413" ht="14.5" customHeight="1" s="61"/>
    <row r="414" ht="14.5" customHeight="1" s="61"/>
    <row r="415" ht="14.5" customHeight="1" s="61"/>
    <row r="416" ht="14.5" customHeight="1" s="61"/>
    <row r="417" ht="14.5" customHeight="1" s="61"/>
    <row r="418" ht="14.5" customHeight="1" s="61"/>
    <row r="419" ht="14.5" customHeight="1" s="61"/>
    <row r="420" ht="14.5" customHeight="1" s="61"/>
    <row r="421" ht="14.5" customHeight="1" s="61"/>
    <row r="422" ht="14.5" customHeight="1" s="61"/>
    <row r="423" ht="14.5" customHeight="1" s="61"/>
    <row r="424" ht="14.5" customHeight="1" s="61"/>
    <row r="425" ht="14.5" customHeight="1" s="61"/>
    <row r="426" ht="14.5" customHeight="1" s="61"/>
    <row r="427" ht="14.5" customHeight="1" s="61"/>
    <row r="428" ht="14.5" customHeight="1" s="61"/>
    <row r="429" ht="14.5" customHeight="1" s="61"/>
    <row r="430" ht="14.5" customHeight="1" s="61"/>
    <row r="431" ht="14.5" customHeight="1" s="61"/>
    <row r="432" ht="14.5" customHeight="1" s="61"/>
    <row r="433" ht="14.5" customHeight="1" s="61"/>
    <row r="434" ht="14.5" customHeight="1" s="61"/>
    <row r="435" ht="14.5" customHeight="1" s="61"/>
    <row r="436" ht="14.5" customHeight="1" s="61"/>
    <row r="437" ht="14.5" customHeight="1" s="61"/>
    <row r="438" ht="14.5" customHeight="1" s="61"/>
    <row r="439" ht="14.5" customHeight="1" s="61"/>
    <row r="440" ht="14.5" customHeight="1" s="61"/>
    <row r="441" ht="14.5" customHeight="1" s="61"/>
    <row r="442" ht="14.5" customHeight="1" s="61"/>
    <row r="443" ht="14.5" customHeight="1" s="61"/>
    <row r="444" ht="14.5" customHeight="1" s="61"/>
    <row r="445" ht="14.5" customHeight="1" s="61"/>
    <row r="446" ht="14.5" customHeight="1" s="61"/>
    <row r="447" ht="14.5" customHeight="1" s="61"/>
    <row r="448" ht="14.5" customHeight="1" s="61"/>
    <row r="449" ht="14.5" customHeight="1" s="61"/>
    <row r="450" ht="14.5" customHeight="1" s="61"/>
    <row r="451" ht="14.5" customHeight="1" s="61"/>
    <row r="452" ht="14.5" customHeight="1" s="61"/>
    <row r="453" ht="14.5" customHeight="1" s="61"/>
    <row r="454" ht="14.5" customHeight="1" s="61"/>
    <row r="455" ht="14.5" customHeight="1" s="61"/>
    <row r="456" ht="14.5" customHeight="1" s="61"/>
    <row r="457" ht="14.5" customHeight="1" s="61"/>
    <row r="458" ht="14.5" customHeight="1" s="61"/>
    <row r="459" ht="14.5" customHeight="1" s="61"/>
    <row r="460" ht="14.5" customHeight="1" s="61"/>
    <row r="461" ht="14.5" customHeight="1" s="61"/>
    <row r="462" ht="14.5" customHeight="1" s="61"/>
    <row r="463" ht="14.5" customHeight="1" s="61"/>
    <row r="464" ht="14.5" customHeight="1" s="61"/>
    <row r="465" ht="14.5" customHeight="1" s="61"/>
    <row r="466" ht="14.5" customHeight="1" s="61"/>
    <row r="467" ht="14.5" customHeight="1" s="61"/>
    <row r="468" ht="14.5" customHeight="1" s="61"/>
    <row r="469" ht="14.5" customHeight="1" s="61"/>
    <row r="470" ht="14.5" customHeight="1" s="61"/>
    <row r="471" ht="14.5" customHeight="1" s="61"/>
    <row r="472" ht="14.5" customHeight="1" s="61"/>
    <row r="473" ht="14.5" customHeight="1" s="61"/>
    <row r="474" ht="14.5" customHeight="1" s="61"/>
    <row r="475" ht="14.5" customHeight="1" s="61"/>
    <row r="476" ht="14.5" customHeight="1" s="61"/>
    <row r="477" ht="14.5" customHeight="1" s="61"/>
    <row r="478" ht="14.5" customHeight="1" s="61"/>
    <row r="479" ht="14.5" customHeight="1" s="61"/>
    <row r="480" ht="14.5" customHeight="1" s="61"/>
    <row r="481" ht="14.5" customHeight="1" s="61"/>
    <row r="482" ht="14.5" customHeight="1" s="61"/>
    <row r="483" ht="14.5" customHeight="1" s="61"/>
    <row r="484" ht="14.5" customHeight="1" s="61"/>
    <row r="485" ht="14.5" customHeight="1" s="61"/>
    <row r="486" ht="14.5" customHeight="1" s="61"/>
    <row r="487" ht="14.5" customHeight="1" s="61"/>
    <row r="488" ht="14.5" customHeight="1" s="61"/>
    <row r="489" ht="14.5" customHeight="1" s="61"/>
    <row r="490" ht="14.5" customHeight="1" s="61"/>
    <row r="491" ht="14.5" customHeight="1" s="61"/>
    <row r="492" ht="14.5" customHeight="1" s="61"/>
    <row r="493" ht="14.5" customHeight="1" s="61"/>
    <row r="494" ht="14.5" customHeight="1" s="61"/>
    <row r="495" ht="14.5" customHeight="1" s="61"/>
    <row r="496" ht="14.5" customHeight="1" s="61"/>
    <row r="497" ht="14.5" customHeight="1" s="61"/>
    <row r="498" ht="14.5" customHeight="1" s="61"/>
    <row r="499" ht="14.5" customHeight="1" s="61"/>
    <row r="500" ht="14.5" customHeight="1" s="61"/>
    <row r="501" ht="14.5" customHeight="1" s="61"/>
    <row r="502" ht="14.5" customHeight="1" s="61"/>
    <row r="503" ht="14.5" customHeight="1" s="61"/>
    <row r="504" ht="14.5" customHeight="1" s="61"/>
    <row r="505" ht="14.5" customHeight="1" s="61"/>
    <row r="506" ht="14.5" customHeight="1" s="61"/>
    <row r="507" ht="14.5" customHeight="1" s="61"/>
    <row r="508" ht="14.5" customHeight="1" s="61"/>
    <row r="509" ht="14.5" customHeight="1" s="61"/>
    <row r="510" ht="14.5" customHeight="1" s="61"/>
    <row r="511" ht="14.5" customHeight="1" s="61"/>
    <row r="512" ht="14.5" customHeight="1" s="61"/>
    <row r="513" ht="14.5" customHeight="1" s="61"/>
    <row r="514" ht="14.5" customHeight="1" s="61"/>
    <row r="515" ht="14.5" customHeight="1" s="61"/>
    <row r="516" ht="14.5" customHeight="1" s="61"/>
    <row r="517" ht="14.5" customHeight="1" s="61"/>
    <row r="518" ht="14.5" customHeight="1" s="61"/>
    <row r="519" ht="14.5" customHeight="1" s="61"/>
    <row r="520" ht="14.5" customHeight="1" s="61"/>
    <row r="521" ht="14.5" customHeight="1" s="61"/>
    <row r="522" ht="14.5" customHeight="1" s="61"/>
    <row r="523" ht="14.5" customHeight="1" s="61"/>
    <row r="524" ht="14.5" customHeight="1" s="61"/>
    <row r="525" ht="14.5" customHeight="1" s="61"/>
    <row r="526" ht="14.5" customHeight="1" s="61"/>
    <row r="527" ht="14.5" customHeight="1" s="61"/>
    <row r="528" ht="14.5" customHeight="1" s="61"/>
    <row r="529" ht="14.5" customHeight="1" s="61"/>
    <row r="530" ht="14.5" customHeight="1" s="61"/>
    <row r="531" ht="14.5" customHeight="1" s="61"/>
    <row r="532" ht="14.5" customHeight="1" s="61"/>
    <row r="533" ht="14.5" customHeight="1" s="61"/>
    <row r="534" ht="14.5" customHeight="1" s="61"/>
    <row r="535" ht="14.5" customHeight="1" s="61"/>
    <row r="536" ht="14.5" customHeight="1" s="61"/>
    <row r="537" ht="14.5" customHeight="1" s="61"/>
    <row r="538" ht="14.5" customHeight="1" s="61"/>
    <row r="539" ht="14.5" customHeight="1" s="61"/>
    <row r="540" ht="14.5" customHeight="1" s="61"/>
    <row r="541" ht="14.5" customHeight="1" s="61"/>
    <row r="542" ht="14.5" customHeight="1" s="61"/>
    <row r="543" ht="14.5" customHeight="1" s="61"/>
    <row r="544" ht="14.5" customHeight="1" s="61"/>
    <row r="545" ht="14.5" customHeight="1" s="61"/>
    <row r="546" ht="14.5" customHeight="1" s="61"/>
    <row r="547" ht="14.5" customHeight="1" s="61"/>
    <row r="548" ht="14.5" customHeight="1" s="61"/>
    <row r="549" ht="14.5" customHeight="1" s="61"/>
    <row r="550" ht="14.5" customHeight="1" s="61"/>
    <row r="551" ht="14.5" customHeight="1" s="61"/>
    <row r="552" ht="14.5" customHeight="1" s="61"/>
    <row r="553" ht="14.5" customHeight="1" s="61"/>
    <row r="554" ht="14.5" customHeight="1" s="61"/>
    <row r="555" ht="14.5" customHeight="1" s="61"/>
    <row r="556" ht="14.5" customHeight="1" s="61"/>
    <row r="557" ht="14.5" customHeight="1" s="61"/>
    <row r="558" ht="14.5" customHeight="1" s="61"/>
    <row r="559" ht="14.5" customHeight="1" s="61"/>
    <row r="560" ht="14.5" customHeight="1" s="61"/>
    <row r="561" ht="14.5" customHeight="1" s="61"/>
    <row r="562" ht="14.5" customHeight="1" s="61"/>
    <row r="563" ht="14.5" customHeight="1" s="61"/>
    <row r="564" ht="14.5" customHeight="1" s="61"/>
    <row r="565" ht="14.5" customHeight="1" s="61"/>
    <row r="566" ht="14.5" customHeight="1" s="61"/>
    <row r="567" ht="14.5" customHeight="1" s="61"/>
    <row r="568" ht="14.5" customHeight="1" s="61"/>
    <row r="569" ht="14.5" customHeight="1" s="61"/>
    <row r="570" ht="14.5" customHeight="1" s="61"/>
    <row r="571" ht="14.5" customHeight="1" s="61"/>
    <row r="572" ht="14.5" customHeight="1" s="61"/>
    <row r="573" ht="14.5" customHeight="1" s="61"/>
    <row r="574" ht="14.5" customHeight="1" s="61"/>
    <row r="575" ht="14.5" customHeight="1" s="61"/>
    <row r="576" ht="14.5" customHeight="1" s="61"/>
    <row r="577" ht="14.5" customHeight="1" s="61"/>
    <row r="578" ht="14.5" customHeight="1" s="61"/>
    <row r="579" ht="14.5" customHeight="1" s="61"/>
    <row r="580" ht="14.5" customHeight="1" s="61"/>
    <row r="581" ht="14.5" customHeight="1" s="61"/>
    <row r="582" ht="14.5" customHeight="1" s="61"/>
    <row r="583" ht="14.5" customHeight="1" s="61"/>
    <row r="584" ht="14.5" customHeight="1" s="61"/>
    <row r="585" ht="14.5" customHeight="1" s="61"/>
    <row r="586" ht="14.5" customHeight="1" s="61"/>
    <row r="587" ht="14.5" customHeight="1" s="61"/>
    <row r="588" ht="14.5" customHeight="1" s="61"/>
    <row r="589" ht="14.5" customHeight="1" s="61"/>
    <row r="590" ht="14.5" customHeight="1" s="61"/>
    <row r="591" ht="14.5" customHeight="1" s="61"/>
    <row r="592" ht="14.5" customHeight="1" s="61"/>
    <row r="593" ht="14.5" customHeight="1" s="61"/>
    <row r="594" ht="14.5" customHeight="1" s="61"/>
    <row r="595" ht="14.5" customHeight="1" s="61"/>
    <row r="596" ht="14.5" customHeight="1" s="61"/>
    <row r="597" ht="14.5" customHeight="1" s="61"/>
    <row r="598" ht="14.5" customHeight="1" s="61"/>
    <row r="599" ht="14.5" customHeight="1" s="61"/>
    <row r="600" ht="14.5" customHeight="1" s="61"/>
    <row r="601" ht="14.5" customHeight="1" s="61"/>
    <row r="602" ht="14.5" customHeight="1" s="61"/>
    <row r="603" ht="14.5" customHeight="1" s="61"/>
    <row r="604" ht="14.5" customHeight="1" s="61"/>
    <row r="605" ht="14.5" customHeight="1" s="61"/>
    <row r="606" ht="14.5" customHeight="1" s="61"/>
    <row r="607" ht="14.5" customHeight="1" s="61"/>
    <row r="608" ht="14.5" customHeight="1" s="61"/>
    <row r="609" ht="14.5" customHeight="1" s="61"/>
    <row r="610" ht="14.5" customHeight="1" s="61"/>
    <row r="611" ht="14.5" customHeight="1" s="61"/>
    <row r="612" ht="14.5" customHeight="1" s="61"/>
    <row r="613" ht="14.5" customHeight="1" s="61"/>
    <row r="614" ht="14.5" customHeight="1" s="61"/>
    <row r="615" ht="14.5" customHeight="1" s="61"/>
    <row r="616" ht="14.5" customHeight="1" s="61"/>
    <row r="617" ht="14.5" customHeight="1" s="61"/>
    <row r="618" ht="14.5" customHeight="1" s="61"/>
    <row r="619" ht="14.5" customHeight="1" s="61"/>
    <row r="620" ht="14.5" customHeight="1" s="61"/>
    <row r="621" ht="14.5" customHeight="1" s="61"/>
    <row r="622" ht="14.5" customHeight="1" s="61"/>
    <row r="623" ht="14.5" customHeight="1" s="61"/>
  </sheetData>
  <mergeCells count="47">
    <mergeCell ref="B22:C22"/>
    <mergeCell ref="B21:C21"/>
    <mergeCell ref="B19:C19"/>
    <mergeCell ref="B20:C20"/>
    <mergeCell ref="H24:H25"/>
    <mergeCell ref="G19:H19"/>
    <mergeCell ref="B23:I23"/>
    <mergeCell ref="B24:B25"/>
    <mergeCell ref="C24:C25"/>
    <mergeCell ref="D24:D25"/>
    <mergeCell ref="E24:E25"/>
    <mergeCell ref="F24:F25"/>
    <mergeCell ref="G24:G25"/>
    <mergeCell ref="G6:H6"/>
    <mergeCell ref="D13:E13"/>
    <mergeCell ref="D10:E10"/>
    <mergeCell ref="D9:E9"/>
    <mergeCell ref="D7:E7"/>
    <mergeCell ref="D8:E8"/>
    <mergeCell ref="G12:H12"/>
    <mergeCell ref="G13:H13"/>
    <mergeCell ref="G8:H8"/>
    <mergeCell ref="G7:H7"/>
    <mergeCell ref="G18:H18"/>
    <mergeCell ref="G14:H14"/>
    <mergeCell ref="G11:H11"/>
    <mergeCell ref="G10:H10"/>
    <mergeCell ref="G9:H9"/>
    <mergeCell ref="G16:H16"/>
    <mergeCell ref="G17:H17"/>
    <mergeCell ref="G15:H15"/>
    <mergeCell ref="B54:I54"/>
    <mergeCell ref="G4:H4"/>
    <mergeCell ref="B13:C13"/>
    <mergeCell ref="B9:C9"/>
    <mergeCell ref="B8:C8"/>
    <mergeCell ref="B11:C11"/>
    <mergeCell ref="B12:C12"/>
    <mergeCell ref="B5:C7"/>
    <mergeCell ref="B4:C4"/>
    <mergeCell ref="B10:C10"/>
    <mergeCell ref="D12:E12"/>
    <mergeCell ref="D11:E11"/>
    <mergeCell ref="D4:E4"/>
    <mergeCell ref="D5:E5"/>
    <mergeCell ref="G5:I5"/>
    <mergeCell ref="D6:E6"/>
  </mergeCells>
  <dataValidations count="2">
    <dataValidation sqref="I12" showErrorMessage="1" showInputMessage="1" allowBlank="0" type="list">
      <formula1>"Annuale, Semestrale, Trimestrale, Bimestrale, Mensile, Semestrale, Bisettimanale, Settimanale"</formula1>
    </dataValidation>
    <dataValidation sqref="I19" showErrorMessage="1" showInputMessage="1" allowBlank="0" type="list">
      <formula1>"Acceso, Spento"</formula1>
    </dataValidation>
  </dataValidations>
  <hyperlinks>
    <hyperlink xmlns:r="http://schemas.openxmlformats.org/officeDocument/2006/relationships" ref="B54" r:id="rId1"/>
  </hyperlinks>
  <pageMargins left="0.25" right="0.25" top="0.25" bottom="0.25" header="0" footer="0"/>
  <pageSetup orientation="portrait" scale="96" fitToHeight="0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 fitToPage="1"/>
  </sheetPr>
  <dimension ref="A1:Q622"/>
  <sheetViews>
    <sheetView showGridLines="0" workbookViewId="0">
      <pane ySplit="1" topLeftCell="A2" activePane="bottomLeft" state="frozen"/>
      <selection pane="bottomLeft" activeCell="I12" sqref="I12"/>
    </sheetView>
  </sheetViews>
  <sheetFormatPr baseColWidth="8" defaultColWidth="15.08984375" defaultRowHeight="15" customHeight="1"/>
  <cols>
    <col width="3" customWidth="1" style="61" min="1" max="1"/>
    <col width="5.6328125" customWidth="1" style="61" min="2" max="2"/>
    <col width="12" customWidth="1" style="61" min="3" max="3"/>
    <col width="13.36328125" customWidth="1" style="61" min="4" max="8"/>
    <col width="15" customWidth="1" style="61" min="9" max="9"/>
    <col width="3" customWidth="1" style="61" min="10" max="10"/>
    <col width="13.36328125" customWidth="1" style="61" min="11" max="17"/>
  </cols>
  <sheetData>
    <row r="1" ht="42" customHeight="1" s="61">
      <c r="A1" s="1" t="n"/>
      <c r="B1" s="56" t="inlineStr">
        <is>
          <t>MODELLO DI PIANO DI AMMORTAMENTO DEL PRESTITO</t>
        </is>
      </c>
      <c r="C1" s="14" t="n"/>
      <c r="D1" s="15" t="n"/>
      <c r="E1" s="15" t="n"/>
      <c r="F1" s="15" t="n"/>
      <c r="G1" s="15" t="n"/>
      <c r="H1" s="15" t="n"/>
      <c r="I1" s="15" t="n"/>
      <c r="J1" s="2" t="n"/>
    </row>
    <row r="2" ht="14.5" customHeight="1" s="61">
      <c r="A2" s="3" t="n"/>
      <c r="B2" s="16" t="n"/>
      <c r="C2" s="16" t="n"/>
      <c r="D2" s="16" t="n"/>
      <c r="E2" s="16" t="n"/>
      <c r="F2" s="16" t="n"/>
      <c r="G2" s="16" t="n"/>
      <c r="H2" s="16" t="n"/>
      <c r="I2" s="16" t="n"/>
      <c r="J2" s="3" t="n"/>
    </row>
    <row r="3" ht="22" customHeight="1" s="61">
      <c r="A3" s="6" t="n"/>
      <c r="B3" s="68" t="inlineStr">
        <is>
          <t>NOME PRESTATORE</t>
        </is>
      </c>
      <c r="C3" s="99" t="n"/>
      <c r="D3" s="71" t="n"/>
      <c r="E3" s="99" t="n"/>
      <c r="F3" s="17" t="n"/>
      <c r="G3" s="62" t="inlineStr">
        <is>
          <t>DATI</t>
        </is>
      </c>
      <c r="H3" s="99" t="n"/>
      <c r="I3" s="62" t="inlineStr">
        <is>
          <t>VALORE</t>
        </is>
      </c>
      <c r="J3" s="7" t="n"/>
    </row>
    <row r="4" ht="22" customHeight="1" s="61">
      <c r="A4" s="6" t="n"/>
      <c r="B4" s="66" t="inlineStr">
        <is>
          <t>INDIRIZZO DEL PRESTATORE</t>
        </is>
      </c>
      <c r="C4" s="100" t="n"/>
      <c r="D4" s="73" t="n"/>
      <c r="E4" s="99" t="n"/>
      <c r="F4" s="17" t="n"/>
      <c r="G4" s="74" t="inlineStr">
        <is>
          <t>Completa solo campi SHADED***</t>
        </is>
      </c>
      <c r="H4" s="101" t="n"/>
      <c r="I4" s="99" t="n"/>
      <c r="J4" s="7" t="n"/>
    </row>
    <row r="5" ht="22" customHeight="1" s="61">
      <c r="A5" s="6" t="n"/>
      <c r="B5" s="102" t="n"/>
      <c r="C5" s="103" t="n"/>
      <c r="D5" s="73" t="n"/>
      <c r="E5" s="99" t="n"/>
      <c r="F5" s="17" t="n"/>
      <c r="G5" s="78" t="inlineStr">
        <is>
          <t>PREZZO DI ACQUISTO</t>
        </is>
      </c>
      <c r="H5" s="99" t="n"/>
      <c r="I5" s="47" t="n">
        <v>0</v>
      </c>
      <c r="J5" s="7" t="n"/>
    </row>
    <row r="6" ht="22" customHeight="1" s="61">
      <c r="A6" s="6" t="n"/>
      <c r="B6" s="104" t="n"/>
      <c r="C6" s="105" t="n"/>
      <c r="D6" s="73" t="n"/>
      <c r="E6" s="99" t="n"/>
      <c r="F6" s="17" t="n"/>
      <c r="G6" s="78" t="inlineStr">
        <is>
          <t>ACCONTO PERCENTUALE</t>
        </is>
      </c>
      <c r="H6" s="99" t="n"/>
      <c r="I6" s="48" t="n">
        <v>0</v>
      </c>
      <c r="J6" s="7" t="n"/>
    </row>
    <row r="7" ht="22" customHeight="1" s="61">
      <c r="A7" s="6" t="n"/>
      <c r="B7" s="66" t="inlineStr">
        <is>
          <t>TELEFONO PRESTATORE</t>
        </is>
      </c>
      <c r="C7" s="99" t="n"/>
      <c r="D7" s="82" t="n"/>
      <c r="E7" s="99" t="n"/>
      <c r="F7" s="17" t="n"/>
      <c r="G7" s="78" t="inlineStr">
        <is>
          <t>ACCONTO TOTALE</t>
        </is>
      </c>
      <c r="H7" s="99" t="n"/>
      <c r="I7" s="49">
        <f>I6*I5</f>
        <v/>
      </c>
      <c r="J7" s="7" t="n"/>
    </row>
    <row r="8" ht="22" customHeight="1" s="61">
      <c r="A8" s="6" t="n"/>
      <c r="B8" s="66" t="inlineStr">
        <is>
          <t>PRESTATORE WEB</t>
        </is>
      </c>
      <c r="C8" s="99" t="n"/>
      <c r="D8" s="82" t="n"/>
      <c r="E8" s="99" t="n"/>
      <c r="F8" s="17" t="n"/>
      <c r="G8" s="78" t="inlineStr">
        <is>
          <t>IMPORTO DEL PRESTITO</t>
        </is>
      </c>
      <c r="H8" s="99" t="n"/>
      <c r="I8" s="49">
        <f>I5-I7</f>
        <v/>
      </c>
      <c r="J8" s="7" t="n"/>
    </row>
    <row r="9" ht="22" customHeight="1" s="61">
      <c r="A9" s="6" t="n"/>
      <c r="B9" s="66" t="inlineStr">
        <is>
          <t>EMAIL DI CONTATTO</t>
        </is>
      </c>
      <c r="C9" s="99" t="n"/>
      <c r="D9" s="82" t="n"/>
      <c r="E9" s="99" t="n"/>
      <c r="F9" s="17" t="n"/>
      <c r="G9" s="78" t="inlineStr">
        <is>
          <t>TASSO DI INTERESSE ANNUO</t>
        </is>
      </c>
      <c r="H9" s="99" t="n"/>
      <c r="I9" s="106" t="n">
        <v>0</v>
      </c>
      <c r="J9" s="7" t="n"/>
    </row>
    <row r="10" ht="22" customHeight="1" s="61">
      <c r="A10" s="6" t="n"/>
      <c r="B10" s="64" t="inlineStr">
        <is>
          <t>TIPO DI PRESTITO</t>
        </is>
      </c>
      <c r="C10" s="99" t="n"/>
      <c r="D10" s="69" t="n"/>
      <c r="E10" s="99" t="n"/>
      <c r="F10" s="17" t="n"/>
      <c r="G10" s="78" t="inlineStr">
        <is>
          <t>DURATA DEL PRESTITO IN ANNI</t>
        </is>
      </c>
      <c r="H10" s="99" t="n"/>
      <c r="I10" s="51" t="n">
        <v>1</v>
      </c>
      <c r="J10" s="7" t="n"/>
    </row>
    <row r="11" ht="22" customHeight="1" s="61">
      <c r="A11" s="6" t="n"/>
      <c r="B11" s="64" t="inlineStr">
        <is>
          <t>DATA DEL PRESTITO</t>
        </is>
      </c>
      <c r="C11" s="99" t="n"/>
      <c r="D11" s="69" t="n"/>
      <c r="E11" s="99" t="n"/>
      <c r="F11" s="17" t="n"/>
      <c r="G11" s="78" t="inlineStr">
        <is>
          <t>FREQUENZA DI PAGAMENTO</t>
        </is>
      </c>
      <c r="H11" s="99" t="n"/>
      <c r="I11" s="51" t="inlineStr">
        <is>
          <t>Mensile</t>
        </is>
      </c>
      <c r="J11" s="7" t="n"/>
    </row>
    <row r="12" ht="22" customHeight="1" s="61">
      <c r="A12" s="6" t="n"/>
      <c r="B12" s="64" t="inlineStr">
        <is>
          <t>NOME IN PRESTITO</t>
        </is>
      </c>
      <c r="C12" s="99" t="n"/>
      <c r="D12" s="69" t="n"/>
      <c r="E12" s="99" t="n"/>
      <c r="F12" s="18" t="n"/>
      <c r="G12" s="83" t="inlineStr">
        <is>
          <t>DATA DI PRIMO PAGAMENTO</t>
        </is>
      </c>
      <c r="H12" s="100" t="n"/>
      <c r="I12" s="107" t="n">
        <v>43221</v>
      </c>
      <c r="J12" s="7" t="n"/>
    </row>
    <row r="13" ht="8" customHeight="1" s="61">
      <c r="A13" s="6" t="n"/>
      <c r="B13" s="19" t="n"/>
      <c r="C13" s="19" t="n"/>
      <c r="D13" s="19" t="n"/>
      <c r="E13" s="20" t="n"/>
      <c r="F13" s="21" t="inlineStr">
        <is>
          <t>Frequenza</t>
        </is>
      </c>
      <c r="G13" s="76" t="n"/>
      <c r="H13" s="101" t="n"/>
      <c r="I13" s="59" t="n"/>
      <c r="J13" s="7" t="n"/>
    </row>
    <row r="14" ht="22" customHeight="1" s="61">
      <c r="A14" s="3" t="n"/>
      <c r="B14" s="22" t="n"/>
      <c r="C14" s="23" t="n"/>
      <c r="D14" s="22" t="n"/>
      <c r="E14" s="22" t="n"/>
      <c r="F14" s="24" t="inlineStr">
        <is>
          <t>Annuale</t>
        </is>
      </c>
      <c r="G14" s="80" t="inlineStr">
        <is>
          <t>TASSO DI INTERESSE MENSILE</t>
        </is>
      </c>
      <c r="H14" s="105" t="n"/>
      <c r="I14" s="108">
        <f>I9/12</f>
        <v/>
      </c>
      <c r="J14" s="8" t="n"/>
    </row>
    <row r="15" ht="22" customHeight="1" s="61">
      <c r="A15" s="3" t="n"/>
      <c r="B15" s="22" t="n"/>
      <c r="C15" s="25" t="n"/>
      <c r="D15" s="26" t="n"/>
      <c r="E15" s="27" t="n"/>
      <c r="F15" s="24" t="inlineStr">
        <is>
          <t>Semestrale</t>
        </is>
      </c>
      <c r="G15" s="75" t="inlineStr">
        <is>
          <t>PAGAMENTO MENSILE</t>
        </is>
      </c>
      <c r="H15" s="99" t="n"/>
      <c r="I15" s="52">
        <f>ROUND(-PMT(I14,D20,I8),2)</f>
        <v/>
      </c>
      <c r="J15" s="8" t="n"/>
    </row>
    <row r="16" ht="22" customHeight="1" s="61">
      <c r="A16" s="3" t="n"/>
      <c r="B16" s="22" t="n"/>
      <c r="C16" s="25" t="n"/>
      <c r="D16" s="26" t="n"/>
      <c r="E16" s="27" t="n"/>
      <c r="F16" s="24" t="inlineStr">
        <is>
          <t>Trimestrale</t>
        </is>
      </c>
      <c r="G16" s="75" t="inlineStr">
        <is>
          <t>NUMERO DI PAGAMENTI</t>
        </is>
      </c>
      <c r="H16" s="99" t="n"/>
      <c r="I16" s="53">
        <f>D20</f>
        <v/>
      </c>
      <c r="J16" s="8" t="n"/>
    </row>
    <row r="17" ht="22" customHeight="1" s="61">
      <c r="A17" s="3" t="n"/>
      <c r="B17" s="22" t="n"/>
      <c r="C17" s="25" t="n"/>
      <c r="D17" s="26" t="n"/>
      <c r="E17" s="27" t="n"/>
      <c r="F17" s="24" t="inlineStr">
        <is>
          <t>Bimestrale</t>
        </is>
      </c>
      <c r="G17" s="75" t="inlineStr">
        <is>
          <t>TOTALE INTERESSI</t>
        </is>
      </c>
      <c r="H17" s="99" t="n"/>
      <c r="I17" s="52">
        <f>SUM(G25:G50)</f>
        <v/>
      </c>
      <c r="J17" s="8" t="n"/>
    </row>
    <row r="18" hidden="1" ht="21.75" customHeight="1" s="61">
      <c r="A18" s="9" t="n"/>
      <c r="B18" s="88" t="inlineStr">
        <is>
          <t>Periodi all'anno</t>
        </is>
      </c>
      <c r="D18" s="28">
        <f t="array" ref="D18">INDEX({1;2;4;6;12;24;26;52},MATCH($I$11,$F$14:$F$21,0))</f>
        <v/>
      </c>
      <c r="E18" s="29" t="n"/>
      <c r="F18" s="86" t="inlineStr">
        <is>
          <t>Mensile</t>
        </is>
      </c>
      <c r="G18" s="90" t="inlineStr">
        <is>
          <t>ARROTONDAMENTO</t>
        </is>
      </c>
      <c r="I18" s="31" t="inlineStr">
        <is>
          <t>Su</t>
        </is>
      </c>
      <c r="J18" s="10" t="n"/>
      <c r="L18" s="11" t="n"/>
      <c r="M18" s="11" t="n"/>
      <c r="N18" s="11" t="n"/>
      <c r="O18" s="11" t="n"/>
      <c r="P18" s="11" t="n"/>
      <c r="Q18" s="11" t="n"/>
    </row>
    <row r="19" hidden="1" ht="21.75" customHeight="1" s="61">
      <c r="A19" s="9" t="n"/>
      <c r="B19" s="87" t="inlineStr">
        <is>
          <t>mesi per periodo</t>
        </is>
      </c>
      <c r="D19" s="28">
        <f>12/$D$18</f>
        <v/>
      </c>
      <c r="E19" s="29" t="n"/>
      <c r="F19" s="86" t="inlineStr">
        <is>
          <t>Semestrale</t>
        </is>
      </c>
      <c r="G19" s="32" t="n"/>
      <c r="H19" s="33" t="n"/>
      <c r="I19" s="34" t="n"/>
      <c r="J19" s="10" t="n"/>
      <c r="L19" s="11" t="n"/>
      <c r="M19" s="11" t="n"/>
      <c r="N19" s="11" t="n"/>
      <c r="O19" s="11" t="n"/>
      <c r="P19" s="11" t="n"/>
      <c r="Q19" s="11" t="n"/>
    </row>
    <row r="20" hidden="1" ht="21.75" customHeight="1" s="61">
      <c r="A20" s="9" t="n"/>
      <c r="B20" s="87" t="inlineStr">
        <is>
          <t>numero di periodi</t>
        </is>
      </c>
      <c r="D20" s="28">
        <f>$I$10*$D$18</f>
        <v/>
      </c>
      <c r="E20" s="29" t="n"/>
      <c r="F20" s="86" t="inlineStr">
        <is>
          <t>Bisettimanale</t>
        </is>
      </c>
      <c r="G20" s="32" t="n"/>
      <c r="H20" s="33" t="n"/>
      <c r="I20" s="34" t="n"/>
      <c r="J20" s="10" t="n"/>
      <c r="L20" s="11" t="n"/>
      <c r="M20" s="11" t="n"/>
      <c r="N20" s="11" t="n"/>
      <c r="O20" s="11" t="n"/>
      <c r="P20" s="11" t="n"/>
      <c r="Q20" s="11" t="n"/>
    </row>
    <row r="21" hidden="1" ht="21.75" customHeight="1" s="61">
      <c r="A21" s="9" t="n"/>
      <c r="B21" s="85" t="inlineStr">
        <is>
          <t>Opzione di arrotondamento</t>
        </is>
      </c>
      <c r="D21" s="35">
        <f>(I18="Su")</f>
        <v/>
      </c>
      <c r="E21" s="36" t="n"/>
      <c r="F21" s="16" t="inlineStr">
        <is>
          <t>Settimanalmente</t>
        </is>
      </c>
      <c r="G21" s="32" t="n"/>
      <c r="H21" s="33" t="n"/>
      <c r="I21" s="34" t="n"/>
      <c r="J21" s="10" t="n"/>
      <c r="L21" s="11" t="n"/>
      <c r="M21" s="11" t="n"/>
      <c r="N21" s="11" t="n"/>
      <c r="O21" s="11" t="n"/>
      <c r="P21" s="11" t="n"/>
      <c r="Q21" s="11" t="n"/>
    </row>
    <row r="22" ht="21.75" customHeight="1" s="61">
      <c r="A22" s="12" t="n"/>
      <c r="B22" s="91" t="inlineStr">
        <is>
          <t>PIANO AMMORTAMENTO PRESTITO</t>
        </is>
      </c>
      <c r="C22" s="101" t="n"/>
      <c r="D22" s="101" t="n"/>
      <c r="E22" s="101" t="n"/>
      <c r="F22" s="101" t="n"/>
      <c r="G22" s="101" t="n"/>
      <c r="H22" s="101" t="n"/>
      <c r="I22" s="99" t="n"/>
      <c r="J22" s="13" t="n"/>
    </row>
    <row r="23" ht="18" customHeight="1" s="61">
      <c r="A23" s="3" t="n"/>
      <c r="B23" s="93" t="inlineStr">
        <is>
          <t>PYMT · #</t>
        </is>
      </c>
      <c r="C23" s="93" t="inlineStr">
        <is>
          <t>DATA DI PAGAMENTO</t>
        </is>
      </c>
      <c r="D23" s="94" t="inlineStr">
        <is>
          <t>SALDO INIZIALE</t>
        </is>
      </c>
      <c r="E23" s="89" t="inlineStr">
        <is>
          <t>PAGAMENTO PROGRAMMATO</t>
        </is>
      </c>
      <c r="F23" s="95" t="inlineStr">
        <is>
          <t>PAGAMENTO SUPPLEMENTARE</t>
        </is>
      </c>
      <c r="G23" s="89" t="inlineStr">
        <is>
          <t>INTERESSE</t>
        </is>
      </c>
      <c r="H23" s="89" t="inlineStr">
        <is>
          <t>PRESIDE</t>
        </is>
      </c>
      <c r="I23" s="95" t="inlineStr">
        <is>
          <t>BILANCIA</t>
        </is>
      </c>
    </row>
    <row r="24" ht="18" customHeight="1" s="61">
      <c r="A24" s="9" t="n"/>
      <c r="B24" s="109" t="n"/>
      <c r="C24" s="109" t="n"/>
      <c r="D24" s="109" t="n"/>
      <c r="E24" s="109" t="n"/>
      <c r="F24" s="109" t="n"/>
      <c r="G24" s="109" t="n"/>
      <c r="H24" s="109" t="n"/>
      <c r="I24" s="38">
        <f>I8</f>
        <v/>
      </c>
      <c r="J24" s="11" t="n"/>
      <c r="L24" s="11" t="n"/>
      <c r="M24" s="11" t="n"/>
      <c r="N24" s="11" t="n"/>
      <c r="O24" s="11" t="n"/>
      <c r="P24" s="11" t="n"/>
      <c r="Q24" s="11" t="n"/>
    </row>
    <row r="25" ht="18" customHeight="1" s="61">
      <c r="A25" s="3" t="n"/>
      <c r="B25" s="39" t="n">
        <v>1</v>
      </c>
      <c r="C25" s="40">
        <f>I12</f>
        <v/>
      </c>
      <c r="D25" s="110">
        <f>I8</f>
        <v/>
      </c>
      <c r="E25" s="111">
        <f>IF(B25="","",IF($D$21,IF(OR(B25=$D$20,$I$15&gt;ROUND((1+$I$14)*I24,2)),ROUND((1+$I$14)*I24,2),$I$15),IF(OR(B25=$D$20,$I$15&gt;(1+$I$14)*I24),(I+$I$14)*I24,$I$15)))</f>
        <v/>
      </c>
      <c r="F25" s="43" t="n"/>
      <c r="G25" s="111">
        <f>IF(B25="","",(IF($D$21,ROUND($I$14*I24,2),$I$14*I24)))</f>
        <v/>
      </c>
      <c r="H25" s="111">
        <f>IF(B25="","",E25-G25+F25)</f>
        <v/>
      </c>
      <c r="I25" s="112">
        <f>IF(B25="","",I24-H25)</f>
        <v/>
      </c>
    </row>
    <row r="26" ht="18" customHeight="1" s="61">
      <c r="A26" s="3" t="n"/>
      <c r="B26" s="39">
        <f>IF(I25="","",IF($D$21,IF(OR(B25&gt;=$D$20,ROUND(I25,2)&lt;=0),"",B25+1),IF(OR(B25&gt;=$D$20,I25&lt;=0),"",B25+1)))</f>
        <v/>
      </c>
      <c r="C26" s="113">
        <f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/>
      </c>
      <c r="D26" s="110">
        <f>IF(ISERROR(IF((ROUND(I25,1)&gt;0),I25,"")),"",(IF((ROUND(I25,1)&gt;0),I25,"")))</f>
        <v/>
      </c>
      <c r="E26" s="111">
        <f>IF(B26="","",IF($D$21,IF(OR(B26=$D$20,$I$15&gt;ROUND((1+$I$14)*I25,2)),ROUND((1+$I$14)*I25,2),$I$15),IF(OR(B26=$D$20,$I$15&gt;(1+$I$14)*I25),(I+$I$14)*I25,$I$15)))</f>
        <v/>
      </c>
      <c r="F26" s="43" t="n"/>
      <c r="G26" s="111">
        <f>IF(B26="","",(IF($D$21,ROUND($I$14*I25,2),$I$14*I25)))</f>
        <v/>
      </c>
      <c r="H26" s="111">
        <f>IF(B26="","",E26-G26+F26)</f>
        <v/>
      </c>
      <c r="I26" s="112">
        <f>IF(B26="","",I25-H26)</f>
        <v/>
      </c>
    </row>
    <row r="27" ht="18" customHeight="1" s="61">
      <c r="A27" s="3" t="n"/>
      <c r="B27" s="39">
        <f>IF(I26="","",IF($D$21,IF(OR(B26&gt;=$D$20,ROUND(I26,2)&lt;=0),"",B26+1),IF(OR(B26&gt;=$D$20,I26&lt;=0),"",B26+1)))</f>
        <v/>
      </c>
      <c r="C27" s="113">
        <f>IF(B27="","",IF($D$18=26,IF(B27=1,$I$12,C26+14),IF($D$18=52,IF(B27=1,$I$12,C26+7),IF($D$18=24,IF(B27=1,$I$12,IF($I$12=EOMONTH($I$12,0),IF(ISODD(B27),EOMONTH(EDATE($I$12,(B27-1)/2),0),EDATE(DATE(YEAR($I$12),MONTH($I$12)+1,15),(B27-1)/2)),IF(DAY($I$12)=15,IF(ISODD(B27),EDATE($I$12,(B27-1)/2),EOMONTH(EDATE($I$12,(B27-1)/2),0)),IF(DAY($I$12)&lt;=14,IF(ISODD(B27),EDATE($I$12,(B27-1)/2),EDATE(MIN($I$12+15,EOMONTH($I$12,0)),(B27-1)/2)),EDATE(IF(ISODD(B27),$I$12,$I$12-15),B27/2))))),IF(B27=1,$I$12,EDATE($I$12,$D$19*(B27-1)))))))</f>
        <v/>
      </c>
      <c r="D27" s="110">
        <f>IF(ISERROR(IF((ROUND(I26,1)&gt;0),I26,"")),"",(IF((ROUND(I26,1)&gt;0),I26,"")))</f>
        <v/>
      </c>
      <c r="E27" s="111">
        <f>IF(B27="","",IF($D$21,IF(OR(B27=$D$20,$I$15&gt;ROUND((1+$I$14)*I26,2)),ROUND((1+$I$14)*I26,2),$I$15),IF(OR(B27=$D$20,$I$15&gt;(1+$I$14)*I26),(I+$I$14)*I26,$I$15)))</f>
        <v/>
      </c>
      <c r="F27" s="43" t="n"/>
      <c r="G27" s="111">
        <f>IF(B27="","",(IF($D$21,ROUND($I$14*I26,2),$I$14*I26)))</f>
        <v/>
      </c>
      <c r="H27" s="111">
        <f>IF(B27="","",E27-G27+F27)</f>
        <v/>
      </c>
      <c r="I27" s="112">
        <f>IF(B27="","",I26-H27)</f>
        <v/>
      </c>
    </row>
    <row r="28" ht="18" customHeight="1" s="61">
      <c r="A28" s="3" t="n"/>
      <c r="B28" s="39">
        <f>IF(I27="","",IF($D$21,IF(OR(B27&gt;=$D$20,ROUND(I27,2)&lt;=0),"",B27+1),IF(OR(B27&gt;=$D$20,I27&lt;=0),"",B27+1)))</f>
        <v/>
      </c>
      <c r="C28" s="113">
        <f>IF(B28="","",IF($D$18=26,IF(B28=1,$I$12,C27+14),IF($D$18=52,IF(B28=1,$I$12,C27+7),IF($D$18=24,IF(B28=1,$I$12,IF($I$12=EOMONTH($I$12,0),IF(ISODD(B28),EOMONTH(EDATE($I$12,(B28-1)/2),0),EDATE(DATE(YEAR($I$12),MONTH($I$12)+1,15),(B28-1)/2)),IF(DAY($I$12)=15,IF(ISODD(B28),EDATE($I$12,(B28-1)/2),EOMONTH(EDATE($I$12,(B28-1)/2),0)),IF(DAY($I$12)&lt;=14,IF(ISODD(B28),EDATE($I$12,(B28-1)/2),EDATE(MIN($I$12+15,EOMONTH($I$12,0)),(B28-1)/2)),EDATE(IF(ISODD(B28),$I$12,$I$12-15),B28/2))))),IF(B28=1,$I$12,EDATE($I$12,$D$19*(B28-1)))))))</f>
        <v/>
      </c>
      <c r="D28" s="110">
        <f>IF(ISERROR(IF((ROUND(I27,1)&gt;0),I27,"")),"",(IF((ROUND(I27,1)&gt;0),I27,"")))</f>
        <v/>
      </c>
      <c r="E28" s="111">
        <f>IF(B28="","",IF($D$21,IF(OR(B28=$D$20,$I$15&gt;ROUND((1+$I$14)*I27,2)),ROUND((1+$I$14)*I27,2),$I$15),IF(OR(B28=$D$20,$I$15&gt;(1+$I$14)*I27),(I+$I$14)*I27,$I$15)))</f>
        <v/>
      </c>
      <c r="F28" s="43" t="n"/>
      <c r="G28" s="111">
        <f>IF(B28="","",(IF($D$21,ROUND($I$14*I27,2),$I$14*I27)))</f>
        <v/>
      </c>
      <c r="H28" s="111">
        <f>IF(B28="","",E28-G28+F28)</f>
        <v/>
      </c>
      <c r="I28" s="112">
        <f>IF(B28="","",I27-H28)</f>
        <v/>
      </c>
    </row>
    <row r="29" ht="18" customHeight="1" s="61">
      <c r="A29" s="3" t="n"/>
      <c r="B29" s="39">
        <f>IF(I28="","",IF($D$21,IF(OR(B28&gt;=$D$20,ROUND(I28,2)&lt;=0),"",B28+1),IF(OR(B28&gt;=$D$20,I28&lt;=0),"",B28+1)))</f>
        <v/>
      </c>
      <c r="C29" s="113">
        <f>IF(B29="","",IF($D$18=26,IF(B29=1,$I$12,C28+14),IF($D$18=52,IF(B29=1,$I$12,C28+7),IF($D$18=24,IF(B29=1,$I$12,IF($I$12=EOMONTH($I$12,0),IF(ISODD(B29),EOMONTH(EDATE($I$12,(B29-1)/2),0),EDATE(DATE(YEAR($I$12),MONTH($I$12)+1,15),(B29-1)/2)),IF(DAY($I$12)=15,IF(ISODD(B29),EDATE($I$12,(B29-1)/2),EOMONTH(EDATE($I$12,(B29-1)/2),0)),IF(DAY($I$12)&lt;=14,IF(ISODD(B29),EDATE($I$12,(B29-1)/2),EDATE(MIN($I$12+15,EOMONTH($I$12,0)),(B29-1)/2)),EDATE(IF(ISODD(B29),$I$12,$I$12-15),B29/2))))),IF(B29=1,$I$12,EDATE($I$12,$D$19*(B29-1)))))))</f>
        <v/>
      </c>
      <c r="D29" s="110">
        <f>IF(ISERROR(IF((ROUND(I28,1)&gt;0),I28,"")),"",(IF((ROUND(I28,1)&gt;0),I28,"")))</f>
        <v/>
      </c>
      <c r="E29" s="111">
        <f>IF(B29="","",IF($D$21,IF(OR(B29=$D$20,$I$15&gt;ROUND((1+$I$14)*I28,2)),ROUND((1+$I$14)*I28,2),$I$15),IF(OR(B29=$D$20,$I$15&gt;(1+$I$14)*I28),(I+$I$14)*I28,$I$15)))</f>
        <v/>
      </c>
      <c r="F29" s="43" t="n"/>
      <c r="G29" s="111">
        <f>IF(B29="","",(IF($D$21,ROUND($I$14*I28,2),$I$14*I28)))</f>
        <v/>
      </c>
      <c r="H29" s="111">
        <f>IF(B29="","",E29-G29+F29)</f>
        <v/>
      </c>
      <c r="I29" s="112">
        <f>IF(B29="","",I28-H29)</f>
        <v/>
      </c>
    </row>
    <row r="30" ht="18" customHeight="1" s="61">
      <c r="A30" s="3" t="n"/>
      <c r="B30" s="39">
        <f>IF(I29="","",IF($D$21,IF(OR(B29&gt;=$D$20,ROUND(I29,2)&lt;=0),"",B29+1),IF(OR(B29&gt;=$D$20,I29&lt;=0),"",B29+1)))</f>
        <v/>
      </c>
      <c r="C30" s="113">
        <f>IF(B30="","",IF($D$18=26,IF(B30=1,$I$12,C29+14),IF($D$18=52,IF(B30=1,$I$12,C29+7),IF($D$18=24,IF(B30=1,$I$12,IF($I$12=EOMONTH($I$12,0),IF(ISODD(B30),EOMONTH(EDATE($I$12,(B30-1)/2),0),EDATE(DATE(YEAR($I$12),MONTH($I$12)+1,15),(B30-1)/2)),IF(DAY($I$12)=15,IF(ISODD(B30),EDATE($I$12,(B30-1)/2),EOMONTH(EDATE($I$12,(B30-1)/2),0)),IF(DAY($I$12)&lt;=14,IF(ISODD(B30),EDATE($I$12,(B30-1)/2),EDATE(MIN($I$12+15,EOMONTH($I$12,0)),(B30-1)/2)),EDATE(IF(ISODD(B30),$I$12,$I$12-15),B30/2))))),IF(B30=1,$I$12,EDATE($I$12,$D$19*(B30-1)))))))</f>
        <v/>
      </c>
      <c r="D30" s="110">
        <f>IF(ISERROR(IF((ROUND(I29,1)&gt;0),I29,"")),"",(IF((ROUND(I29,1)&gt;0),I29,"")))</f>
        <v/>
      </c>
      <c r="E30" s="111">
        <f>IF(B30="","",IF($D$21,IF(OR(B30=$D$20,$I$15&gt;ROUND((1+$I$14)*I29,2)),ROUND((1+$I$14)*I29,2),$I$15),IF(OR(B30=$D$20,$I$15&gt;(1+$I$14)*I29),(I+$I$14)*I29,$I$15)))</f>
        <v/>
      </c>
      <c r="F30" s="43" t="n"/>
      <c r="G30" s="111">
        <f>IF(B30="","",(IF($D$21,ROUND($I$14*I29,2),$I$14*I29)))</f>
        <v/>
      </c>
      <c r="H30" s="111">
        <f>IF(B30="","",E30-G30+F30)</f>
        <v/>
      </c>
      <c r="I30" s="112">
        <f>IF(B30="","",I29-H30)</f>
        <v/>
      </c>
    </row>
    <row r="31" ht="18" customHeight="1" s="61">
      <c r="A31" s="3" t="n"/>
      <c r="B31" s="39">
        <f>IF(I30="","",IF($D$21,IF(OR(B30&gt;=$D$20,ROUND(I30,2)&lt;=0),"",B30+1),IF(OR(B30&gt;=$D$20,I30&lt;=0),"",B30+1)))</f>
        <v/>
      </c>
      <c r="C31" s="113">
        <f>IF(B31="","",IF($D$18=26,IF(B31=1,$I$12,C30+14),IF($D$18=52,IF(B31=1,$I$12,C30+7),IF($D$18=24,IF(B31=1,$I$12,IF($I$12=EOMONTH($I$12,0),IF(ISODD(B31),EOMONTH(EDATE($I$12,(B31-1)/2),0),EDATE(DATE(YEAR($I$12),MONTH($I$12)+1,15),(B31-1)/2)),IF(DAY($I$12)=15,IF(ISODD(B31),EDATE($I$12,(B31-1)/2),EOMONTH(EDATE($I$12,(B31-1)/2),0)),IF(DAY($I$12)&lt;=14,IF(ISODD(B31),EDATE($I$12,(B31-1)/2),EDATE(MIN($I$12+15,EOMONTH($I$12,0)),(B31-1)/2)),EDATE(IF(ISODD(B31),$I$12,$I$12-15),B31/2))))),IF(B31=1,$I$12,EDATE($I$12,$D$19*(B31-1)))))))</f>
        <v/>
      </c>
      <c r="D31" s="110">
        <f>IF(ISERROR(IF((ROUND(I30,1)&gt;0),I30,"")),"",(IF((ROUND(I30,1)&gt;0),I30,"")))</f>
        <v/>
      </c>
      <c r="E31" s="111">
        <f>IF(B31="","",IF($D$21,IF(OR(B31=$D$20,$I$15&gt;ROUND((1+$I$14)*I30,2)),ROUND((1+$I$14)*I30,2),$I$15),IF(OR(B31=$D$20,$I$15&gt;(1+$I$14)*I30),(I+$I$14)*I30,$I$15)))</f>
        <v/>
      </c>
      <c r="F31" s="43" t="n"/>
      <c r="G31" s="111">
        <f>IF(B31="","",(IF($D$21,ROUND($I$14*I30,2),$I$14*I30)))</f>
        <v/>
      </c>
      <c r="H31" s="111">
        <f>IF(B31="","",E31-G31+F31)</f>
        <v/>
      </c>
      <c r="I31" s="112">
        <f>IF(B31="","",I30-H31)</f>
        <v/>
      </c>
    </row>
    <row r="32" ht="18" customHeight="1" s="61">
      <c r="A32" s="3" t="n"/>
      <c r="B32" s="39">
        <f>IF(I31="","",IF($D$21,IF(OR(B31&gt;=$D$20,ROUND(I31,2)&lt;=0),"",B31+1),IF(OR(B31&gt;=$D$20,I31&lt;=0),"",B31+1)))</f>
        <v/>
      </c>
      <c r="C32" s="113">
        <f>IF(B32="","",IF($D$18=26,IF(B32=1,$I$12,C31+14),IF($D$18=52,IF(B32=1,$I$12,C31+7),IF($D$18=24,IF(B32=1,$I$12,IF($I$12=EOMONTH($I$12,0),IF(ISODD(B32),EOMONTH(EDATE($I$12,(B32-1)/2),0),EDATE(DATE(YEAR($I$12),MONTH($I$12)+1,15),(B32-1)/2)),IF(DAY($I$12)=15,IF(ISODD(B32),EDATE($I$12,(B32-1)/2),EOMONTH(EDATE($I$12,(B32-1)/2),0)),IF(DAY($I$12)&lt;=14,IF(ISODD(B32),EDATE($I$12,(B32-1)/2),EDATE(MIN($I$12+15,EOMONTH($I$12,0)),(B32-1)/2)),EDATE(IF(ISODD(B32),$I$12,$I$12-15),B32/2))))),IF(B32=1,$I$12,EDATE($I$12,$D$19*(B32-1)))))))</f>
        <v/>
      </c>
      <c r="D32" s="110">
        <f>IF(ISERROR(IF((ROUND(I31,1)&gt;0),I31,"")),"",(IF((ROUND(I31,1)&gt;0),I31,"")))</f>
        <v/>
      </c>
      <c r="E32" s="111">
        <f>IF(B32="","",IF($D$21,IF(OR(B32=$D$20,$I$15&gt;ROUND((1+$I$14)*I31,2)),ROUND((1+$I$14)*I31,2),$I$15),IF(OR(B32=$D$20,$I$15&gt;(1+$I$14)*I31),(I+$I$14)*I31,$I$15)))</f>
        <v/>
      </c>
      <c r="F32" s="43" t="n"/>
      <c r="G32" s="111">
        <f>IF(B32="","",(IF($D$21,ROUND($I$14*I31,2),$I$14*I31)))</f>
        <v/>
      </c>
      <c r="H32" s="111">
        <f>IF(B32="","",E32-G32+F32)</f>
        <v/>
      </c>
      <c r="I32" s="112">
        <f>IF(B32="","",I31-H32)</f>
        <v/>
      </c>
    </row>
    <row r="33" ht="18" customHeight="1" s="61">
      <c r="A33" s="3" t="n"/>
      <c r="B33" s="39">
        <f>IF(I32="","",IF($D$21,IF(OR(B32&gt;=$D$20,ROUND(I32,2)&lt;=0),"",B32+1),IF(OR(B32&gt;=$D$20,I32&lt;=0),"",B32+1)))</f>
        <v/>
      </c>
      <c r="C33" s="113">
        <f>IF(B33="","",IF($D$18=26,IF(B33=1,$I$12,C32+14),IF($D$18=52,IF(B33=1,$I$12,C32+7),IF($D$18=24,IF(B33=1,$I$12,IF($I$12=EOMONTH($I$12,0),IF(ISODD(B33),EOMONTH(EDATE($I$12,(B33-1)/2),0),EDATE(DATE(YEAR($I$12),MONTH($I$12)+1,15),(B33-1)/2)),IF(DAY($I$12)=15,IF(ISODD(B33),EDATE($I$12,(B33-1)/2),EOMONTH(EDATE($I$12,(B33-1)/2),0)),IF(DAY($I$12)&lt;=14,IF(ISODD(B33),EDATE($I$12,(B33-1)/2),EDATE(MIN($I$12+15,EOMONTH($I$12,0)),(B33-1)/2)),EDATE(IF(ISODD(B33),$I$12,$I$12-15),B33/2))))),IF(B33=1,$I$12,EDATE($I$12,$D$19*(B33-1)))))))</f>
        <v/>
      </c>
      <c r="D33" s="110">
        <f>IF(ISERROR(IF((ROUND(I32,1)&gt;0),I32,"")),"",(IF((ROUND(I32,1)&gt;0),I32,"")))</f>
        <v/>
      </c>
      <c r="E33" s="111">
        <f>IF(B33="","",IF($D$21,IF(OR(B33=$D$20,$I$15&gt;ROUND((1+$I$14)*I32,2)),ROUND((1+$I$14)*I32,2),$I$15),IF(OR(B33=$D$20,$I$15&gt;(1+$I$14)*I32),(I+$I$14)*I32,$I$15)))</f>
        <v/>
      </c>
      <c r="F33" s="43" t="n"/>
      <c r="G33" s="111">
        <f>IF(B33="","",(IF($D$21,ROUND($I$14*I32,2),$I$14*I32)))</f>
        <v/>
      </c>
      <c r="H33" s="111">
        <f>IF(B33="","",E33-G33+F33)</f>
        <v/>
      </c>
      <c r="I33" s="112">
        <f>IF(B33="","",I32-H33)</f>
        <v/>
      </c>
    </row>
    <row r="34" ht="18" customHeight="1" s="61">
      <c r="A34" s="3" t="n"/>
      <c r="B34" s="39">
        <f>IF(I33="","",IF($D$21,IF(OR(B33&gt;=$D$20,ROUND(I33,2)&lt;=0),"",B33+1),IF(OR(B33&gt;=$D$20,I33&lt;=0),"",B33+1)))</f>
        <v/>
      </c>
      <c r="C34" s="113">
        <f>IF(B34="","",IF($D$18=26,IF(B34=1,$I$12,C33+14),IF($D$18=52,IF(B34=1,$I$12,C33+7),IF($D$18=24,IF(B34=1,$I$12,IF($I$12=EOMONTH($I$12,0),IF(ISODD(B34),EOMONTH(EDATE($I$12,(B34-1)/2),0),EDATE(DATE(YEAR($I$12),MONTH($I$12)+1,15),(B34-1)/2)),IF(DAY($I$12)=15,IF(ISODD(B34),EDATE($I$12,(B34-1)/2),EOMONTH(EDATE($I$12,(B34-1)/2),0)),IF(DAY($I$12)&lt;=14,IF(ISODD(B34),EDATE($I$12,(B34-1)/2),EDATE(MIN($I$12+15,EOMONTH($I$12,0)),(B34-1)/2)),EDATE(IF(ISODD(B34),$I$12,$I$12-15),B34/2))))),IF(B34=1,$I$12,EDATE($I$12,$D$19*(B34-1)))))))</f>
        <v/>
      </c>
      <c r="D34" s="110">
        <f>IF(ISERROR(IF((ROUND(I33,1)&gt;0),I33,"")),"",(IF((ROUND(I33,1)&gt;0),I33,"")))</f>
        <v/>
      </c>
      <c r="E34" s="111">
        <f>IF(B34="","",IF($D$21,IF(OR(B34=$D$20,$I$15&gt;ROUND((1+$I$14)*I33,2)),ROUND((1+$I$14)*I33,2),$I$15),IF(OR(B34=$D$20,$I$15&gt;(1+$I$14)*I33),(I+$I$14)*I33,$I$15)))</f>
        <v/>
      </c>
      <c r="F34" s="43" t="n"/>
      <c r="G34" s="111">
        <f>IF(B34="","",(IF($D$21,ROUND($I$14*I33,2),$I$14*I33)))</f>
        <v/>
      </c>
      <c r="H34" s="111">
        <f>IF(B34="","",E34-G34+F34)</f>
        <v/>
      </c>
      <c r="I34" s="112">
        <f>IF(B34="","",I33-H34)</f>
        <v/>
      </c>
    </row>
    <row r="35" ht="18" customHeight="1" s="61">
      <c r="A35" s="3" t="n"/>
      <c r="B35" s="39">
        <f>IF(I34="","",IF($D$21,IF(OR(B34&gt;=$D$20,ROUND(I34,2)&lt;=0),"",B34+1),IF(OR(B34&gt;=$D$20,I34&lt;=0),"",B34+1)))</f>
        <v/>
      </c>
      <c r="C35" s="113">
        <f>IF(B35="","",IF($D$18=26,IF(B35=1,$I$12,C34+14),IF($D$18=52,IF(B35=1,$I$12,C34+7),IF($D$18=24,IF(B35=1,$I$12,IF($I$12=EOMONTH($I$12,0),IF(ISODD(B35),EOMONTH(EDATE($I$12,(B35-1)/2),0),EDATE(DATE(YEAR($I$12),MONTH($I$12)+1,15),(B35-1)/2)),IF(DAY($I$12)=15,IF(ISODD(B35),EDATE($I$12,(B35-1)/2),EOMONTH(EDATE($I$12,(B35-1)/2),0)),IF(DAY($I$12)&lt;=14,IF(ISODD(B35),EDATE($I$12,(B35-1)/2),EDATE(MIN($I$12+15,EOMONTH($I$12,0)),(B35-1)/2)),EDATE(IF(ISODD(B35),$I$12,$I$12-15),B35/2))))),IF(B35=1,$I$12,EDATE($I$12,$D$19*(B35-1)))))))</f>
        <v/>
      </c>
      <c r="D35" s="110">
        <f>IF(ISERROR(IF((ROUND(I34,1)&gt;0),I34,"")),"",(IF((ROUND(I34,1)&gt;0),I34,"")))</f>
        <v/>
      </c>
      <c r="E35" s="111">
        <f>IF(B35="","",IF($D$21,IF(OR(B35=$D$20,$I$15&gt;ROUND((1+$I$14)*I34,2)),ROUND((1+$I$14)*I34,2),$I$15),IF(OR(B35=$D$20,$I$15&gt;(1+$I$14)*I34),(I+$I$14)*I34,$I$15)))</f>
        <v/>
      </c>
      <c r="F35" s="43" t="n"/>
      <c r="G35" s="111">
        <f>IF(B35="","",(IF($D$21,ROUND($I$14*I34,2),$I$14*I34)))</f>
        <v/>
      </c>
      <c r="H35" s="111">
        <f>IF(B35="","",E35-G35+F35)</f>
        <v/>
      </c>
      <c r="I35" s="112">
        <f>IF(B35="","",I34-H35)</f>
        <v/>
      </c>
    </row>
    <row r="36" ht="18" customHeight="1" s="61">
      <c r="A36" s="3" t="n"/>
      <c r="B36" s="39">
        <f>IF(I35="","",IF($D$21,IF(OR(B35&gt;=$D$20,ROUND(I35,2)&lt;=0),"",B35+1),IF(OR(B35&gt;=$D$20,I35&lt;=0),"",B35+1)))</f>
        <v/>
      </c>
      <c r="C36" s="113">
        <f>IF(B36="","",IF($D$18=26,IF(B36=1,$I$12,C35+14),IF($D$18=52,IF(B36=1,$I$12,C35+7),IF($D$18=24,IF(B36=1,$I$12,IF($I$12=EOMONTH($I$12,0),IF(ISODD(B36),EOMONTH(EDATE($I$12,(B36-1)/2),0),EDATE(DATE(YEAR($I$12),MONTH($I$12)+1,15),(B36-1)/2)),IF(DAY($I$12)=15,IF(ISODD(B36),EDATE($I$12,(B36-1)/2),EOMONTH(EDATE($I$12,(B36-1)/2),0)),IF(DAY($I$12)&lt;=14,IF(ISODD(B36),EDATE($I$12,(B36-1)/2),EDATE(MIN($I$12+15,EOMONTH($I$12,0)),(B36-1)/2)),EDATE(IF(ISODD(B36),$I$12,$I$12-15),B36/2))))),IF(B36=1,$I$12,EDATE($I$12,$D$19*(B36-1)))))))</f>
        <v/>
      </c>
      <c r="D36" s="110">
        <f>IF(ISERROR(IF((ROUND(I35,1)&gt;0),I35,"")),"",(IF((ROUND(I35,1)&gt;0),I35,"")))</f>
        <v/>
      </c>
      <c r="E36" s="111">
        <f>IF(B36="","",IF($D$21,IF(OR(B36=$D$20,$I$15&gt;ROUND((1+$I$14)*I35,2)),ROUND((1+$I$14)*I35,2),$I$15),IF(OR(B36=$D$20,$I$15&gt;(1+$I$14)*I35),(I+$I$14)*I35,$I$15)))</f>
        <v/>
      </c>
      <c r="F36" s="43" t="n"/>
      <c r="G36" s="111">
        <f>IF(B36="","",(IF($D$21,ROUND($I$14*I35,2),$I$14*I35)))</f>
        <v/>
      </c>
      <c r="H36" s="111">
        <f>IF(B36="","",E36-G36+F36)</f>
        <v/>
      </c>
      <c r="I36" s="112">
        <f>IF(B36="","",I35-H36)</f>
        <v/>
      </c>
    </row>
    <row r="37" ht="18" customHeight="1" s="61">
      <c r="A37" s="3" t="n"/>
      <c r="B37" s="39">
        <f>IF(I36="","",IF($D$21,IF(OR(B36&gt;=$D$20,ROUND(I36,2)&lt;=0),"",B36+1),IF(OR(B36&gt;=$D$20,I36&lt;=0),"",B36+1)))</f>
        <v/>
      </c>
      <c r="C37" s="113">
        <f>IF(B37="","",IF($D$18=26,IF(B37=1,$I$12,C36+14),IF($D$18=52,IF(B37=1,$I$12,C36+7),IF($D$18=24,IF(B37=1,$I$12,IF($I$12=EOMONTH($I$12,0),IF(ISODD(B37),EOMONTH(EDATE($I$12,(B37-1)/2),0),EDATE(DATE(YEAR($I$12),MONTH($I$12)+1,15),(B37-1)/2)),IF(DAY($I$12)=15,IF(ISODD(B37),EDATE($I$12,(B37-1)/2),EOMONTH(EDATE($I$12,(B37-1)/2),0)),IF(DAY($I$12)&lt;=14,IF(ISODD(B37),EDATE($I$12,(B37-1)/2),EDATE(MIN($I$12+15,EOMONTH($I$12,0)),(B37-1)/2)),EDATE(IF(ISODD(B37),$I$12,$I$12-15),B37/2))))),IF(B37=1,$I$12,EDATE($I$12,$D$19*(B37-1)))))))</f>
        <v/>
      </c>
      <c r="D37" s="110">
        <f>IF(ISERROR(IF((ROUND(I36,1)&gt;0),I36,"")),"",(IF((ROUND(I36,1)&gt;0),I36,"")))</f>
        <v/>
      </c>
      <c r="E37" s="111">
        <f>IF(B37="","",IF($D$21,IF(OR(B37=$D$20,$I$15&gt;ROUND((1+$I$14)*I36,2)),ROUND((1+$I$14)*I36,2),$I$15),IF(OR(B37=$D$20,$I$15&gt;(1+$I$14)*I36),(I+$I$14)*I36,$I$15)))</f>
        <v/>
      </c>
      <c r="F37" s="114" t="n"/>
      <c r="G37" s="111">
        <f>IF(B37="","",(IF($D$21,ROUND($I$14*I36,2),$I$14*I36)))</f>
        <v/>
      </c>
      <c r="H37" s="111">
        <f>IF(B37="","",E37-G37+F37)</f>
        <v/>
      </c>
      <c r="I37" s="112">
        <f>IF(B37="","",I36-H37)</f>
        <v/>
      </c>
    </row>
    <row r="38" ht="18" customHeight="1" s="61">
      <c r="A38" s="3" t="n"/>
      <c r="B38" s="39">
        <f>IF(I37="","",IF($D$21,IF(OR(B37&gt;=$D$20,ROUND(I37,2)&lt;=0),"",B37+1),IF(OR(B37&gt;=$D$20,I37&lt;=0),"",B37+1)))</f>
        <v/>
      </c>
      <c r="C38" s="113">
        <f>IF(B38="","",IF($D$18=26,IF(B38=1,$I$12,C37+14),IF($D$18=52,IF(B38=1,$I$12,C37+7),IF($D$18=24,IF(B38=1,$I$12,IF($I$12=EOMONTH($I$12,0),IF(ISODD(B38),EOMONTH(EDATE($I$12,(B38-1)/2),0),EDATE(DATE(YEAR($I$12),MONTH($I$12)+1,15),(B38-1)/2)),IF(DAY($I$12)=15,IF(ISODD(B38),EDATE($I$12,(B38-1)/2),EOMONTH(EDATE($I$12,(B38-1)/2),0)),IF(DAY($I$12)&lt;=14,IF(ISODD(B38),EDATE($I$12,(B38-1)/2),EDATE(MIN($I$12+15,EOMONTH($I$12,0)),(B38-1)/2)),EDATE(IF(ISODD(B38),$I$12,$I$12-15),B38/2))))),IF(B38=1,$I$12,EDATE($I$12,$D$19*(B38-1)))))))</f>
        <v/>
      </c>
      <c r="D38" s="110">
        <f>IF(ISERROR(IF((ROUND(I37,1)&gt;0),I37,"")),"",(IF((ROUND(I37,1)&gt;0),I37,"")))</f>
        <v/>
      </c>
      <c r="E38" s="111">
        <f>IF(B38="","",IF($D$21,IF(OR(B38=$D$20,$I$15&gt;ROUND((1+$I$14)*I37,2)),ROUND((1+$I$14)*I37,2),$I$15),IF(OR(B38=$D$20,$I$15&gt;(1+$I$14)*I37),(I+$I$14)*I37,$I$15)))</f>
        <v/>
      </c>
      <c r="F38" s="114" t="n"/>
      <c r="G38" s="111">
        <f>IF(B38="","",(IF($D$21,ROUND($I$14*I37,2),$I$14*I37)))</f>
        <v/>
      </c>
      <c r="H38" s="111">
        <f>IF(B38="","",E38-G38+F38)</f>
        <v/>
      </c>
      <c r="I38" s="112">
        <f>IF(B38="","",I37-H38)</f>
        <v/>
      </c>
    </row>
    <row r="39" ht="18" customHeight="1" s="61">
      <c r="A39" s="3" t="n"/>
      <c r="B39" s="39">
        <f>IF(I38="","",IF($D$21,IF(OR(B38&gt;=$D$20,ROUND(I38,2)&lt;=0),"",B38+1),IF(OR(B38&gt;=$D$20,I38&lt;=0),"",B38+1)))</f>
        <v/>
      </c>
      <c r="C39" s="113">
        <f>IF(B39="","",IF($D$18=26,IF(B39=1,$I$12,C38+14),IF($D$18=52,IF(B39=1,$I$12,C38+7),IF($D$18=24,IF(B39=1,$I$12,IF($I$12=EOMONTH($I$12,0),IF(ISODD(B39),EOMONTH(EDATE($I$12,(B39-1)/2),0),EDATE(DATE(YEAR($I$12),MONTH($I$12)+1,15),(B39-1)/2)),IF(DAY($I$12)=15,IF(ISODD(B39),EDATE($I$12,(B39-1)/2),EOMONTH(EDATE($I$12,(B39-1)/2),0)),IF(DAY($I$12)&lt;=14,IF(ISODD(B39),EDATE($I$12,(B39-1)/2),EDATE(MIN($I$12+15,EOMONTH($I$12,0)),(B39-1)/2)),EDATE(IF(ISODD(B39),$I$12,$I$12-15),B39/2))))),IF(B39=1,$I$12,EDATE($I$12,$D$19*(B39-1)))))))</f>
        <v/>
      </c>
      <c r="D39" s="110">
        <f>IF(ISERROR(IF((ROUND(I38,1)&gt;0),I38,"")),"",(IF((ROUND(I38,1)&gt;0),I38,"")))</f>
        <v/>
      </c>
      <c r="E39" s="111">
        <f>IF(B39="","",IF($D$21,IF(OR(B39=$D$20,$I$15&gt;ROUND((1+$I$14)*I38,2)),ROUND((1+$I$14)*I38,2),$I$15),IF(OR(B39=$D$20,$I$15&gt;(1+$I$14)*I38),(I+$I$14)*I38,$I$15)))</f>
        <v/>
      </c>
      <c r="F39" s="114" t="n"/>
      <c r="G39" s="111">
        <f>IF(B39="","",(IF($D$21,ROUND($I$14*I38,2),$I$14*I38)))</f>
        <v/>
      </c>
      <c r="H39" s="111">
        <f>IF(B39="","",E39-G39+F39)</f>
        <v/>
      </c>
      <c r="I39" s="112">
        <f>IF(B39="","",I38-H39)</f>
        <v/>
      </c>
    </row>
    <row r="40" ht="18" customHeight="1" s="61">
      <c r="A40" s="3" t="n"/>
      <c r="B40" s="39">
        <f>IF(I39="","",IF($D$21,IF(OR(B39&gt;=$D$20,ROUND(I39,2)&lt;=0),"",B39+1),IF(OR(B39&gt;=$D$20,I39&lt;=0),"",B39+1)))</f>
        <v/>
      </c>
      <c r="C40" s="113">
        <f>IF(B40="","",IF($D$18=26,IF(B40=1,$I$12,C39+14),IF($D$18=52,IF(B40=1,$I$12,C39+7),IF($D$18=24,IF(B40=1,$I$12,IF($I$12=EOMONTH($I$12,0),IF(ISODD(B40),EOMONTH(EDATE($I$12,(B40-1)/2),0),EDATE(DATE(YEAR($I$12),MONTH($I$12)+1,15),(B40-1)/2)),IF(DAY($I$12)=15,IF(ISODD(B40),EDATE($I$12,(B40-1)/2),EOMONTH(EDATE($I$12,(B40-1)/2),0)),IF(DAY($I$12)&lt;=14,IF(ISODD(B40),EDATE($I$12,(B40-1)/2),EDATE(MIN($I$12+15,EOMONTH($I$12,0)),(B40-1)/2)),EDATE(IF(ISODD(B40),$I$12,$I$12-15),B40/2))))),IF(B40=1,$I$12,EDATE($I$12,$D$19*(B40-1)))))))</f>
        <v/>
      </c>
      <c r="D40" s="110">
        <f>IF(ISERROR(IF((ROUND(I39,1)&gt;0),I39,"")),"",(IF((ROUND(I39,1)&gt;0),I39,"")))</f>
        <v/>
      </c>
      <c r="E40" s="111">
        <f>IF(B40="","",IF($D$21,IF(OR(B40=$D$20,$I$15&gt;ROUND((1+$I$14)*I39,2)),ROUND((1+$I$14)*I39,2),$I$15),IF(OR(B40=$D$20,$I$15&gt;(1+$I$14)*I39),(I+$I$14)*I39,$I$15)))</f>
        <v/>
      </c>
      <c r="F40" s="114" t="n"/>
      <c r="G40" s="111">
        <f>IF(B40="","",(IF($D$21,ROUND($I$14*I39,2),$I$14*I39)))</f>
        <v/>
      </c>
      <c r="H40" s="111">
        <f>IF(B40="","",E40-G40+F40)</f>
        <v/>
      </c>
      <c r="I40" s="112">
        <f>IF(B40="","",I39-H40)</f>
        <v/>
      </c>
    </row>
    <row r="41" ht="18" customHeight="1" s="61">
      <c r="A41" s="3" t="n"/>
      <c r="B41" s="39">
        <f>IF(I40="","",IF($D$21,IF(OR(B40&gt;=$D$20,ROUND(I40,2)&lt;=0),"",B40+1),IF(OR(B40&gt;=$D$20,I40&lt;=0),"",B40+1)))</f>
        <v/>
      </c>
      <c r="C41" s="113">
        <f>IF(B41="","",IF($D$18=26,IF(B41=1,$I$12,C40+14),IF($D$18=52,IF(B41=1,$I$12,C40+7),IF($D$18=24,IF(B41=1,$I$12,IF($I$12=EOMONTH($I$12,0),IF(ISODD(B41),EOMONTH(EDATE($I$12,(B41-1)/2),0),EDATE(DATE(YEAR($I$12),MONTH($I$12)+1,15),(B41-1)/2)),IF(DAY($I$12)=15,IF(ISODD(B41),EDATE($I$12,(B41-1)/2),EOMONTH(EDATE($I$12,(B41-1)/2),0)),IF(DAY($I$12)&lt;=14,IF(ISODD(B41),EDATE($I$12,(B41-1)/2),EDATE(MIN($I$12+15,EOMONTH($I$12,0)),(B41-1)/2)),EDATE(IF(ISODD(B41),$I$12,$I$12-15),B41/2))))),IF(B41=1,$I$12,EDATE($I$12,$D$19*(B41-1)))))))</f>
        <v/>
      </c>
      <c r="D41" s="110">
        <f>IF(ISERROR(IF((ROUND(I40,1)&gt;0),I40,"")),"",(IF((ROUND(I40,1)&gt;0),I40,"")))</f>
        <v/>
      </c>
      <c r="E41" s="111">
        <f>IF(B41="","",IF($D$21,IF(OR(B41=$D$20,$I$15&gt;ROUND((1+$I$14)*I40,2)),ROUND((1+$I$14)*I40,2),$I$15),IF(OR(B41=$D$20,$I$15&gt;(1+$I$14)*I40),(I+$I$14)*I40,$I$15)))</f>
        <v/>
      </c>
      <c r="F41" s="114" t="n"/>
      <c r="G41" s="111">
        <f>IF(B41="","",(IF($D$21,ROUND($I$14*I40,2),$I$14*I40)))</f>
        <v/>
      </c>
      <c r="H41" s="111">
        <f>IF(B41="","",E41-G41+F41)</f>
        <v/>
      </c>
      <c r="I41" s="112">
        <f>IF(B41="","",I40-H41)</f>
        <v/>
      </c>
    </row>
    <row r="42" ht="18" customHeight="1" s="61">
      <c r="A42" s="3" t="n"/>
      <c r="B42" s="39">
        <f>IF(I41="","",IF($D$21,IF(OR(B41&gt;=$D$20,ROUND(I41,2)&lt;=0),"",B41+1),IF(OR(B41&gt;=$D$20,I41&lt;=0),"",B41+1)))</f>
        <v/>
      </c>
      <c r="C42" s="113">
        <f>IF(B42="","",IF($D$18=26,IF(B42=1,$I$12,C41+14),IF($D$18=52,IF(B42=1,$I$12,C41+7),IF($D$18=24,IF(B42=1,$I$12,IF($I$12=EOMONTH($I$12,0),IF(ISODD(B42),EOMONTH(EDATE($I$12,(B42-1)/2),0),EDATE(DATE(YEAR($I$12),MONTH($I$12)+1,15),(B42-1)/2)),IF(DAY($I$12)=15,IF(ISODD(B42),EDATE($I$12,(B42-1)/2),EOMONTH(EDATE($I$12,(B42-1)/2),0)),IF(DAY($I$12)&lt;=14,IF(ISODD(B42),EDATE($I$12,(B42-1)/2),EDATE(MIN($I$12+15,EOMONTH($I$12,0)),(B42-1)/2)),EDATE(IF(ISODD(B42),$I$12,$I$12-15),B42/2))))),IF(B42=1,$I$12,EDATE($I$12,$D$19*(B42-1)))))))</f>
        <v/>
      </c>
      <c r="D42" s="110">
        <f>IF(ISERROR(IF((ROUND(I41,1)&gt;0),I41,"")),"",(IF((ROUND(I41,1)&gt;0),I41,"")))</f>
        <v/>
      </c>
      <c r="E42" s="111">
        <f>IF(B42="","",IF($D$21,IF(OR(B42=$D$20,$I$15&gt;ROUND((1+$I$14)*I41,2)),ROUND((1+$I$14)*I41,2),$I$15),IF(OR(B42=$D$20,$I$15&gt;(1+$I$14)*I41),(I+$I$14)*I41,$I$15)))</f>
        <v/>
      </c>
      <c r="F42" s="114" t="n"/>
      <c r="G42" s="111">
        <f>IF(B42="","",(IF($D$21,ROUND($I$14*I41,2),$I$14*I41)))</f>
        <v/>
      </c>
      <c r="H42" s="111">
        <f>IF(B42="","",E42-G42+F42)</f>
        <v/>
      </c>
      <c r="I42" s="112">
        <f>IF(B42="","",I41-H42)</f>
        <v/>
      </c>
    </row>
    <row r="43" ht="18" customHeight="1" s="61">
      <c r="A43" s="3" t="n"/>
      <c r="B43" s="39">
        <f>IF(I42="","",IF($D$21,IF(OR(B42&gt;=$D$20,ROUND(I42,2)&lt;=0),"",B42+1),IF(OR(B42&gt;=$D$20,I42&lt;=0),"",B42+1)))</f>
        <v/>
      </c>
      <c r="C43" s="113">
        <f>IF(B43="","",IF($D$18=26,IF(B43=1,$I$12,C42+14),IF($D$18=52,IF(B43=1,$I$12,C42+7),IF($D$18=24,IF(B43=1,$I$12,IF($I$12=EOMONTH($I$12,0),IF(ISODD(B43),EOMONTH(EDATE($I$12,(B43-1)/2),0),EDATE(DATE(YEAR($I$12),MONTH($I$12)+1,15),(B43-1)/2)),IF(DAY($I$12)=15,IF(ISODD(B43),EDATE($I$12,(B43-1)/2),EOMONTH(EDATE($I$12,(B43-1)/2),0)),IF(DAY($I$12)&lt;=14,IF(ISODD(B43),EDATE($I$12,(B43-1)/2),EDATE(MIN($I$12+15,EOMONTH($I$12,0)),(B43-1)/2)),EDATE(IF(ISODD(B43),$I$12,$I$12-15),B43/2))))),IF(B43=1,$I$12,EDATE($I$12,$D$19*(B43-1)))))))</f>
        <v/>
      </c>
      <c r="D43" s="110">
        <f>IF(ISERROR(IF((ROUND(I42,1)&gt;0),I42,"")),"",(IF((ROUND(I42,1)&gt;0),I42,"")))</f>
        <v/>
      </c>
      <c r="E43" s="111">
        <f>IF(B43="","",IF($D$21,IF(OR(B43=$D$20,$I$15&gt;ROUND((1+$I$14)*I42,2)),ROUND((1+$I$14)*I42,2),$I$15),IF(OR(B43=$D$20,$I$15&gt;(1+$I$14)*I42),(I+$I$14)*I42,$I$15)))</f>
        <v/>
      </c>
      <c r="F43" s="114" t="n"/>
      <c r="G43" s="111">
        <f>IF(B43="","",(IF($D$21,ROUND($I$14*I42,2),$I$14*I42)))</f>
        <v/>
      </c>
      <c r="H43" s="111">
        <f>IF(B43="","",E43-G43+F43)</f>
        <v/>
      </c>
      <c r="I43" s="112">
        <f>IF(B43="","",I42-H43)</f>
        <v/>
      </c>
    </row>
    <row r="44" ht="18" customHeight="1" s="61">
      <c r="A44" s="3" t="n"/>
      <c r="B44" s="39">
        <f>IF(I43="","",IF($D$21,IF(OR(B43&gt;=$D$20,ROUND(I43,2)&lt;=0),"",B43+1),IF(OR(B43&gt;=$D$20,I43&lt;=0),"",B43+1)))</f>
        <v/>
      </c>
      <c r="C44" s="113">
        <f>IF(B44="","",IF($D$18=26,IF(B44=1,$I$12,C43+14),IF($D$18=52,IF(B44=1,$I$12,C43+7),IF($D$18=24,IF(B44=1,$I$12,IF($I$12=EOMONTH($I$12,0),IF(ISODD(B44),EOMONTH(EDATE($I$12,(B44-1)/2),0),EDATE(DATE(YEAR($I$12),MONTH($I$12)+1,15),(B44-1)/2)),IF(DAY($I$12)=15,IF(ISODD(B44),EDATE($I$12,(B44-1)/2),EOMONTH(EDATE($I$12,(B44-1)/2),0)),IF(DAY($I$12)&lt;=14,IF(ISODD(B44),EDATE($I$12,(B44-1)/2),EDATE(MIN($I$12+15,EOMONTH($I$12,0)),(B44-1)/2)),EDATE(IF(ISODD(B44),$I$12,$I$12-15),B44/2))))),IF(B44=1,$I$12,EDATE($I$12,$D$19*(B44-1)))))))</f>
        <v/>
      </c>
      <c r="D44" s="110">
        <f>IF(ISERROR(IF((ROUND(I43,1)&gt;0),I43,"")),"",(IF((ROUND(I43,1)&gt;0),I43,"")))</f>
        <v/>
      </c>
      <c r="E44" s="111">
        <f>IF(B44="","",IF($D$21,IF(OR(B44=$D$20,$I$15&gt;ROUND((1+$I$14)*I43,2)),ROUND((1+$I$14)*I43,2),$I$15),IF(OR(B44=$D$20,$I$15&gt;(1+$I$14)*I43),(I+$I$14)*I43,$I$15)))</f>
        <v/>
      </c>
      <c r="F44" s="114" t="n"/>
      <c r="G44" s="111">
        <f>IF(B44="","",(IF($D$21,ROUND($I$14*I43,2),$I$14*I43)))</f>
        <v/>
      </c>
      <c r="H44" s="111">
        <f>IF(B44="","",E44-G44+F44)</f>
        <v/>
      </c>
      <c r="I44" s="112">
        <f>IF(B44="","",I43-H44)</f>
        <v/>
      </c>
    </row>
    <row r="45" ht="18" customHeight="1" s="61">
      <c r="A45" s="3" t="n"/>
      <c r="B45" s="39">
        <f>IF(I44="","",IF($D$21,IF(OR(B44&gt;=$D$20,ROUND(I44,2)&lt;=0),"",B44+1),IF(OR(B44&gt;=$D$20,I44&lt;=0),"",B44+1)))</f>
        <v/>
      </c>
      <c r="C45" s="113">
        <f>IF(B45="","",IF($D$18=26,IF(B45=1,$I$12,C44+14),IF($D$18=52,IF(B45=1,$I$12,C44+7),IF($D$18=24,IF(B45=1,$I$12,IF($I$12=EOMONTH($I$12,0),IF(ISODD(B45),EOMONTH(EDATE($I$12,(B45-1)/2),0),EDATE(DATE(YEAR($I$12),MONTH($I$12)+1,15),(B45-1)/2)),IF(DAY($I$12)=15,IF(ISODD(B45),EDATE($I$12,(B45-1)/2),EOMONTH(EDATE($I$12,(B45-1)/2),0)),IF(DAY($I$12)&lt;=14,IF(ISODD(B45),EDATE($I$12,(B45-1)/2),EDATE(MIN($I$12+15,EOMONTH($I$12,0)),(B45-1)/2)),EDATE(IF(ISODD(B45),$I$12,$I$12-15),B45/2))))),IF(B45=1,$I$12,EDATE($I$12,$D$19*(B45-1)))))))</f>
        <v/>
      </c>
      <c r="D45" s="110">
        <f>IF(ISERROR(IF((ROUND(I44,1)&gt;0),I44,"")),"",(IF((ROUND(I44,1)&gt;0),I44,"")))</f>
        <v/>
      </c>
      <c r="E45" s="111">
        <f>IF(B45="","",IF($D$21,IF(OR(B45=$D$20,$I$15&gt;ROUND((1+$I$14)*I44,2)),ROUND((1+$I$14)*I44,2),$I$15),IF(OR(B45=$D$20,$I$15&gt;(1+$I$14)*I44),(I+$I$14)*I44,$I$15)))</f>
        <v/>
      </c>
      <c r="F45" s="114" t="n"/>
      <c r="G45" s="111">
        <f>IF(B45="","",(IF($D$21,ROUND($I$14*I44,2),$I$14*I44)))</f>
        <v/>
      </c>
      <c r="H45" s="111">
        <f>IF(B45="","",E45-G45+F45)</f>
        <v/>
      </c>
      <c r="I45" s="112">
        <f>IF(B45="","",I44-H45)</f>
        <v/>
      </c>
    </row>
    <row r="46" ht="18" customHeight="1" s="61">
      <c r="A46" s="3" t="n"/>
      <c r="B46" s="39">
        <f>IF(I45="","",IF($D$21,IF(OR(B45&gt;=$D$20,ROUND(I45,2)&lt;=0),"",B45+1),IF(OR(B45&gt;=$D$20,I45&lt;=0),"",B45+1)))</f>
        <v/>
      </c>
      <c r="C46" s="113">
        <f>IF(B46="","",IF($D$18=26,IF(B46=1,$I$12,C45+14),IF($D$18=52,IF(B46=1,$I$12,C45+7),IF($D$18=24,IF(B46=1,$I$12,IF($I$12=EOMONTH($I$12,0),IF(ISODD(B46),EOMONTH(EDATE($I$12,(B46-1)/2),0),EDATE(DATE(YEAR($I$12),MONTH($I$12)+1,15),(B46-1)/2)),IF(DAY($I$12)=15,IF(ISODD(B46),EDATE($I$12,(B46-1)/2),EOMONTH(EDATE($I$12,(B46-1)/2),0)),IF(DAY($I$12)&lt;=14,IF(ISODD(B46),EDATE($I$12,(B46-1)/2),EDATE(MIN($I$12+15,EOMONTH($I$12,0)),(B46-1)/2)),EDATE(IF(ISODD(B46),$I$12,$I$12-15),B46/2))))),IF(B46=1,$I$12,EDATE($I$12,$D$19*(B46-1)))))))</f>
        <v/>
      </c>
      <c r="D46" s="110">
        <f>IF(ISERROR(IF((ROUND(I45,1)&gt;0),I45,"")),"",(IF((ROUND(I45,1)&gt;0),I45,"")))</f>
        <v/>
      </c>
      <c r="E46" s="111">
        <f>IF(B46="","",IF($D$21,IF(OR(B46=$D$20,$I$15&gt;ROUND((1+$I$14)*I45,2)),ROUND((1+$I$14)*I45,2),$I$15),IF(OR(B46=$D$20,$I$15&gt;(1+$I$14)*I45),(I+$I$14)*I45,$I$15)))</f>
        <v/>
      </c>
      <c r="F46" s="114" t="n"/>
      <c r="G46" s="111">
        <f>IF(B46="","",(IF($D$21,ROUND($I$14*I45,2),$I$14*I45)))</f>
        <v/>
      </c>
      <c r="H46" s="111">
        <f>IF(B46="","",E46-G46+F46)</f>
        <v/>
      </c>
      <c r="I46" s="112">
        <f>IF(B46="","",I45-H46)</f>
        <v/>
      </c>
    </row>
    <row r="47" ht="18" customHeight="1" s="61">
      <c r="A47" s="3" t="n"/>
      <c r="B47" s="39">
        <f>IF(I46="","",IF($D$21,IF(OR(B46&gt;=$D$20,ROUND(I46,2)&lt;=0),"",B46+1),IF(OR(B46&gt;=$D$20,I46&lt;=0),"",B46+1)))</f>
        <v/>
      </c>
      <c r="C47" s="113">
        <f>IF(B47="","",IF($D$18=26,IF(B47=1,$I$12,C46+14),IF($D$18=52,IF(B47=1,$I$12,C46+7),IF($D$18=24,IF(B47=1,$I$12,IF($I$12=EOMONTH($I$12,0),IF(ISODD(B47),EOMONTH(EDATE($I$12,(B47-1)/2),0),EDATE(DATE(YEAR($I$12),MONTH($I$12)+1,15),(B47-1)/2)),IF(DAY($I$12)=15,IF(ISODD(B47),EDATE($I$12,(B47-1)/2),EOMONTH(EDATE($I$12,(B47-1)/2),0)),IF(DAY($I$12)&lt;=14,IF(ISODD(B47),EDATE($I$12,(B47-1)/2),EDATE(MIN($I$12+15,EOMONTH($I$12,0)),(B47-1)/2)),EDATE(IF(ISODD(B47),$I$12,$I$12-15),B47/2))))),IF(B47=1,$I$12,EDATE($I$12,$D$19*(B47-1)))))))</f>
        <v/>
      </c>
      <c r="D47" s="110">
        <f>IF(ISERROR(IF((ROUND(I46,1)&gt;0),I46,"")),"",(IF((ROUND(I46,1)&gt;0),I46,"")))</f>
        <v/>
      </c>
      <c r="E47" s="111">
        <f>IF(B47="","",IF($D$21,IF(OR(B47=$D$20,$I$15&gt;ROUND((1+$I$14)*I46,2)),ROUND((1+$I$14)*I46,2),$I$15),IF(OR(B47=$D$20,$I$15&gt;(1+$I$14)*I46),(I+$I$14)*I46,$I$15)))</f>
        <v/>
      </c>
      <c r="F47" s="114" t="n"/>
      <c r="G47" s="111">
        <f>IF(B47="","",(IF($D$21,ROUND($I$14*I46,2),$I$14*I46)))</f>
        <v/>
      </c>
      <c r="H47" s="111">
        <f>IF(B47="","",E47-G47+F47)</f>
        <v/>
      </c>
      <c r="I47" s="112">
        <f>IF(B47="","",I46-H47)</f>
        <v/>
      </c>
    </row>
    <row r="48" ht="18" customHeight="1" s="61">
      <c r="A48" s="3" t="n"/>
      <c r="B48" s="39">
        <f>IF(I47="","",IF($D$21,IF(OR(B47&gt;=$D$20,ROUND(I47,2)&lt;=0),"",B47+1),IF(OR(B47&gt;=$D$20,I47&lt;=0),"",B47+1)))</f>
        <v/>
      </c>
      <c r="C48" s="113">
        <f>IF(B48="","",IF($D$18=26,IF(B48=1,$I$12,C47+14),IF($D$18=52,IF(B48=1,$I$12,C47+7),IF($D$18=24,IF(B48=1,$I$12,IF($I$12=EOMONTH($I$12,0),IF(ISODD(B48),EOMONTH(EDATE($I$12,(B48-1)/2),0),EDATE(DATE(YEAR($I$12),MONTH($I$12)+1,15),(B48-1)/2)),IF(DAY($I$12)=15,IF(ISODD(B48),EDATE($I$12,(B48-1)/2),EOMONTH(EDATE($I$12,(B48-1)/2),0)),IF(DAY($I$12)&lt;=14,IF(ISODD(B48),EDATE($I$12,(B48-1)/2),EDATE(MIN($I$12+15,EOMONTH($I$12,0)),(B48-1)/2)),EDATE(IF(ISODD(B48),$I$12,$I$12-15),B48/2))))),IF(B48=1,$I$12,EDATE($I$12,$D$19*(B48-1)))))))</f>
        <v/>
      </c>
      <c r="D48" s="110">
        <f>IF(ISERROR(IF((ROUND(I47,1)&gt;0),I47,"")),"",(IF((ROUND(I47,1)&gt;0),I47,"")))</f>
        <v/>
      </c>
      <c r="E48" s="111">
        <f>IF(B48="","",IF($D$21,IF(OR(B48=$D$20,$I$15&gt;ROUND((1+$I$14)*I47,2)),ROUND((1+$I$14)*I47,2),$I$15),IF(OR(B48=$D$20,$I$15&gt;(1+$I$14)*I47),(I+$I$14)*I47,$I$15)))</f>
        <v/>
      </c>
      <c r="F48" s="114" t="n"/>
      <c r="G48" s="111">
        <f>IF(B48="","",(IF($D$21,ROUND($I$14*I47,2),$I$14*I47)))</f>
        <v/>
      </c>
      <c r="H48" s="111">
        <f>IF(B48="","",E48-G48+F48)</f>
        <v/>
      </c>
      <c r="I48" s="112">
        <f>IF(B48="","",I47-H48)</f>
        <v/>
      </c>
    </row>
    <row r="49" ht="18" customHeight="1" s="61">
      <c r="A49" s="3" t="n"/>
      <c r="B49" s="39">
        <f>IF(I48="","",IF($D$21,IF(OR(B48&gt;=$D$20,ROUND(I48,2)&lt;=0),"",B48+1),IF(OR(B48&gt;=$D$20,I48&lt;=0),"",B48+1)))</f>
        <v/>
      </c>
      <c r="C49" s="113">
        <f>IF(B49="","",IF($D$18=26,IF(B49=1,$I$12,C48+14),IF($D$18=52,IF(B49=1,$I$12,C48+7),IF($D$18=24,IF(B49=1,$I$12,IF($I$12=EOMONTH($I$12,0),IF(ISODD(B49),EOMONTH(EDATE($I$12,(B49-1)/2),0),EDATE(DATE(YEAR($I$12),MONTH($I$12)+1,15),(B49-1)/2)),IF(DAY($I$12)=15,IF(ISODD(B49),EDATE($I$12,(B49-1)/2),EOMONTH(EDATE($I$12,(B49-1)/2),0)),IF(DAY($I$12)&lt;=14,IF(ISODD(B49),EDATE($I$12,(B49-1)/2),EDATE(MIN($I$12+15,EOMONTH($I$12,0)),(B49-1)/2)),EDATE(IF(ISODD(B49),$I$12,$I$12-15),B49/2))))),IF(B49=1,$I$12,EDATE($I$12,$D$19*(B49-1)))))))</f>
        <v/>
      </c>
      <c r="D49" s="110">
        <f>IF(ISERROR(IF((ROUND(I48,1)&gt;0),I48,"")),"",(IF((ROUND(I48,1)&gt;0),I48,"")))</f>
        <v/>
      </c>
      <c r="E49" s="111">
        <f>IF(B49="","",IF($D$21,IF(OR(B49=$D$20,$I$15&gt;ROUND((1+$I$14)*I48,2)),ROUND((1+$I$14)*I48,2),$I$15),IF(OR(B49=$D$20,$I$15&gt;(1+$I$14)*I48),(I+$I$14)*I48,$I$15)))</f>
        <v/>
      </c>
      <c r="F49" s="114" t="n"/>
      <c r="G49" s="111">
        <f>IF(B49="","",(IF($D$21,ROUND($I$14*I48,2),$I$14*I48)))</f>
        <v/>
      </c>
      <c r="H49" s="111">
        <f>IF(B49="","",E49-G49+F49)</f>
        <v/>
      </c>
      <c r="I49" s="112">
        <f>IF(B49="","",I48-H49)</f>
        <v/>
      </c>
    </row>
    <row r="50" ht="18" customHeight="1" s="61">
      <c r="A50" s="3" t="n"/>
      <c r="B50" s="39">
        <f>IF(I49="","",IF($D$21,IF(OR(B49&gt;=$D$20,ROUND(I49,2)&lt;=0),"",B49+1),IF(OR(B49&gt;=$D$20,I49&lt;=0),"",B49+1)))</f>
        <v/>
      </c>
      <c r="C50" s="113">
        <f>IF(B50="","",IF($D$18=26,IF(B50=1,$I$12,C49+14),IF($D$18=52,IF(B50=1,$I$12,C49+7),IF($D$18=24,IF(B50=1,$I$12,IF($I$12=EOMONTH($I$12,0),IF(ISODD(B50),EOMONTH(EDATE($I$12,(B50-1)/2),0),EDATE(DATE(YEAR($I$12),MONTH($I$12)+1,15),(B50-1)/2)),IF(DAY($I$12)=15,IF(ISODD(B50),EDATE($I$12,(B50-1)/2),EOMONTH(EDATE($I$12,(B50-1)/2),0)),IF(DAY($I$12)&lt;=14,IF(ISODD(B50),EDATE($I$12,(B50-1)/2),EDATE(MIN($I$12+15,EOMONTH($I$12,0)),(B50-1)/2)),EDATE(IF(ISODD(B50),$I$12,$I$12-15),B50/2))))),IF(B50=1,$I$12,EDATE($I$12,$D$19*(B50-1)))))))</f>
        <v/>
      </c>
      <c r="D50" s="110">
        <f>IF(ISERROR(IF((ROUND(I49,1)&gt;0),I49,"")),"",(IF((ROUND(I49,1)&gt;0),I49,"")))</f>
        <v/>
      </c>
      <c r="E50" s="111">
        <f>IF(B50="","",IF($D$21,IF(OR(B50=$D$20,$I$15&gt;ROUND((1+$I$14)*I49,2)),ROUND((1+$I$14)*I49,2),$I$15),IF(OR(B50=$D$20,$I$15&gt;(1+$I$14)*I49),(I+$I$14)*I49,$I$15)))</f>
        <v/>
      </c>
      <c r="F50" s="114" t="n"/>
      <c r="G50" s="111">
        <f>IF(B50="","",(IF($D$21,ROUND($I$14*I49,2),$I$14*I49)))</f>
        <v/>
      </c>
      <c r="H50" s="111">
        <f>IF(B50="","",E50-G50+F50)</f>
        <v/>
      </c>
      <c r="I50" s="112">
        <f>IF(B50="","",I49-H50)</f>
        <v/>
      </c>
    </row>
    <row r="51" ht="14.5" customHeight="1" s="61">
      <c r="B51" s="39">
        <f>IF(I50="","",IF($D$21,IF(OR(B50&gt;=$D$20,ROUND(I50,2)&lt;=0),"",B50+1),IF(OR(B50&gt;=$D$20,I50&lt;=0),"",B50+1)))</f>
        <v/>
      </c>
      <c r="C51" s="113">
        <f>IF(B51="","",IF($D$18=26,IF(B51=1,$I$12,C50+14),IF($D$18=52,IF(B51=1,$I$12,C50+7),IF($D$18=24,IF(B51=1,$I$12,IF($I$12=EOMONTH($I$12,0),IF(ISODD(B51),EOMONTH(EDATE($I$12,(B51-1)/2),0),EDATE(DATE(YEAR($I$12),MONTH($I$12)+1,15),(B51-1)/2)),IF(DAY($I$12)=15,IF(ISODD(B51),EDATE($I$12,(B51-1)/2),EOMONTH(EDATE($I$12,(B51-1)/2),0)),IF(DAY($I$12)&lt;=14,IF(ISODD(B51),EDATE($I$12,(B51-1)/2),EDATE(MIN($I$12+15,EOMONTH($I$12,0)),(B51-1)/2)),EDATE(IF(ISODD(B51),$I$12,$I$12-15),B51/2))))),IF(B51=1,$I$12,EDATE($I$12,$D$19*(B51-1)))))))</f>
        <v/>
      </c>
      <c r="D51" s="110">
        <f>IF(ISERROR(IF((ROUND(I50,1)&gt;0),I50,"")),"",(IF((ROUND(I50,1)&gt;0),I50,"")))</f>
        <v/>
      </c>
      <c r="E51" s="111">
        <f>IF(B51="","",IF($D$21,IF(OR(B51=$D$20,$I$15&gt;ROUND((1+$I$14)*I50,2)),ROUND((1+$I$14)*I50,2),$I$15),IF(OR(B51=$D$20,$I$15&gt;(1+$I$14)*I50),(I+$I$14)*I50,$I$15)))</f>
        <v/>
      </c>
      <c r="F51" s="114" t="n"/>
      <c r="G51" s="111">
        <f>IF(B51="","",(IF($D$21,ROUND($I$14*I50,2),$I$14*I50)))</f>
        <v/>
      </c>
      <c r="H51" s="111">
        <f>IF(B51="","",E51-G51+F51)</f>
        <v/>
      </c>
      <c r="I51" s="112">
        <f>IF(B51="","",I50-H51)</f>
        <v/>
      </c>
    </row>
    <row r="52" ht="14.5" customHeight="1" s="61"/>
    <row r="53" ht="14.5" customHeight="1" s="61"/>
    <row r="54" ht="14.5" customHeight="1" s="61"/>
    <row r="55" ht="14.5" customHeight="1" s="61"/>
    <row r="56" ht="14.5" customHeight="1" s="61"/>
    <row r="57" ht="14.5" customHeight="1" s="61"/>
    <row r="58" ht="14.5" customHeight="1" s="61"/>
    <row r="59" ht="14.5" customHeight="1" s="61"/>
    <row r="60" ht="14.5" customHeight="1" s="61"/>
    <row r="61" ht="14.5" customHeight="1" s="61"/>
    <row r="62" ht="14.5" customHeight="1" s="61"/>
    <row r="63" ht="14.5" customHeight="1" s="61"/>
    <row r="64" ht="14.5" customHeight="1" s="61"/>
    <row r="65" ht="14.5" customHeight="1" s="61"/>
    <row r="66" ht="14.5" customHeight="1" s="61"/>
    <row r="67" ht="14.5" customHeight="1" s="61"/>
    <row r="68" ht="14.5" customHeight="1" s="61"/>
    <row r="69" ht="14.5" customHeight="1" s="61"/>
    <row r="70" ht="14.5" customHeight="1" s="61"/>
    <row r="71" ht="14.5" customHeight="1" s="61"/>
    <row r="72" ht="14.5" customHeight="1" s="61"/>
    <row r="73" ht="14.5" customHeight="1" s="61"/>
    <row r="74" ht="14.5" customHeight="1" s="61"/>
    <row r="75" ht="14.5" customHeight="1" s="61"/>
    <row r="76" ht="14.5" customHeight="1" s="61"/>
    <row r="77" ht="14.5" customHeight="1" s="61"/>
    <row r="78" ht="14.5" customHeight="1" s="61"/>
    <row r="79" ht="14.5" customHeight="1" s="61"/>
    <row r="80" ht="14.5" customHeight="1" s="61"/>
    <row r="81" ht="14.5" customHeight="1" s="61"/>
    <row r="82" ht="14.5" customHeight="1" s="61"/>
    <row r="83" ht="14.5" customHeight="1" s="61"/>
    <row r="84" ht="14.5" customHeight="1" s="61"/>
    <row r="85" ht="14.5" customHeight="1" s="61"/>
    <row r="86" ht="14.5" customHeight="1" s="61"/>
    <row r="87" ht="14.5" customHeight="1" s="61"/>
    <row r="88" ht="14.5" customHeight="1" s="61"/>
    <row r="89" ht="14.5" customHeight="1" s="61"/>
    <row r="90" ht="14.5" customHeight="1" s="61"/>
    <row r="91" ht="14.5" customHeight="1" s="61"/>
    <row r="92" ht="14.5" customHeight="1" s="61"/>
    <row r="93" ht="14.5" customHeight="1" s="61"/>
    <row r="94" ht="14.5" customHeight="1" s="61"/>
    <row r="95" ht="14.5" customHeight="1" s="61"/>
    <row r="96" ht="14.5" customHeight="1" s="61"/>
    <row r="97" ht="14.5" customHeight="1" s="61"/>
    <row r="98" ht="14.5" customHeight="1" s="61"/>
    <row r="99" ht="14.5" customHeight="1" s="61"/>
    <row r="100" ht="14.5" customHeight="1" s="61"/>
    <row r="101" ht="14.5" customHeight="1" s="61"/>
    <row r="102" ht="14.5" customHeight="1" s="61"/>
    <row r="103" ht="14.5" customHeight="1" s="61"/>
    <row r="104" ht="14.5" customHeight="1" s="61"/>
    <row r="105" ht="14.5" customHeight="1" s="61"/>
    <row r="106" ht="14.5" customHeight="1" s="61"/>
    <row r="107" ht="14.5" customHeight="1" s="61"/>
    <row r="108" ht="14.5" customHeight="1" s="61"/>
    <row r="109" ht="14.5" customHeight="1" s="61"/>
    <row r="110" ht="14.5" customHeight="1" s="61"/>
    <row r="111" ht="14.5" customHeight="1" s="61"/>
    <row r="112" ht="14.5" customHeight="1" s="61"/>
    <row r="113" ht="14.5" customHeight="1" s="61"/>
    <row r="114" ht="14.5" customHeight="1" s="61"/>
    <row r="115" ht="14.5" customHeight="1" s="61"/>
    <row r="116" ht="14.5" customHeight="1" s="61"/>
    <row r="117" ht="14.5" customHeight="1" s="61"/>
    <row r="118" ht="14.5" customHeight="1" s="61"/>
    <row r="119" ht="14.5" customHeight="1" s="61"/>
    <row r="120" ht="14.5" customHeight="1" s="61"/>
    <row r="121" ht="14.5" customHeight="1" s="61"/>
    <row r="122" ht="14.5" customHeight="1" s="61"/>
    <row r="123" ht="14.5" customHeight="1" s="61"/>
    <row r="124" ht="14.5" customHeight="1" s="61"/>
    <row r="125" ht="14.5" customHeight="1" s="61"/>
    <row r="126" ht="14.5" customHeight="1" s="61"/>
    <row r="127" ht="14.5" customHeight="1" s="61"/>
    <row r="128" ht="14.5" customHeight="1" s="61"/>
    <row r="129" ht="14.5" customHeight="1" s="61"/>
    <row r="130" ht="14.5" customHeight="1" s="61"/>
    <row r="131" ht="14.5" customHeight="1" s="61"/>
    <row r="132" ht="14.5" customHeight="1" s="61"/>
    <row r="133" ht="14.5" customHeight="1" s="61"/>
    <row r="134" ht="14.5" customHeight="1" s="61"/>
    <row r="135" ht="14.5" customHeight="1" s="61"/>
    <row r="136" ht="14.5" customHeight="1" s="61"/>
    <row r="137" ht="14.5" customHeight="1" s="61"/>
    <row r="138" ht="14.5" customHeight="1" s="61"/>
    <row r="139" ht="14.5" customHeight="1" s="61"/>
    <row r="140" ht="14.5" customHeight="1" s="61"/>
    <row r="141" ht="14.5" customHeight="1" s="61"/>
    <row r="142" ht="14.5" customHeight="1" s="61"/>
    <row r="143" ht="14.5" customHeight="1" s="61"/>
    <row r="144" ht="14.5" customHeight="1" s="61"/>
    <row r="145" ht="14.5" customHeight="1" s="61"/>
    <row r="146" ht="14.5" customHeight="1" s="61"/>
    <row r="147" ht="14.5" customHeight="1" s="61"/>
    <row r="148" ht="14.5" customHeight="1" s="61"/>
    <row r="149" ht="14.5" customHeight="1" s="61"/>
    <row r="150" ht="14.5" customHeight="1" s="61"/>
    <row r="151" ht="14.5" customHeight="1" s="61"/>
    <row r="152" ht="14.5" customHeight="1" s="61"/>
    <row r="153" ht="14.5" customHeight="1" s="61"/>
    <row r="154" ht="14.5" customHeight="1" s="61"/>
    <row r="155" ht="14.5" customHeight="1" s="61"/>
    <row r="156" ht="14.5" customHeight="1" s="61"/>
    <row r="157" ht="14.5" customHeight="1" s="61"/>
    <row r="158" ht="14.5" customHeight="1" s="61"/>
    <row r="159" ht="14.5" customHeight="1" s="61"/>
    <row r="160" ht="14.5" customHeight="1" s="61"/>
    <row r="161" ht="14.5" customHeight="1" s="61"/>
    <row r="162" ht="14.5" customHeight="1" s="61"/>
    <row r="163" ht="14.5" customHeight="1" s="61"/>
    <row r="164" ht="14.5" customHeight="1" s="61"/>
    <row r="165" ht="14.5" customHeight="1" s="61"/>
    <row r="166" ht="14.5" customHeight="1" s="61"/>
    <row r="167" ht="14.5" customHeight="1" s="61"/>
    <row r="168" ht="14.5" customHeight="1" s="61"/>
    <row r="169" ht="14.5" customHeight="1" s="61"/>
    <row r="170" ht="14.5" customHeight="1" s="61"/>
    <row r="171" ht="14.5" customHeight="1" s="61"/>
    <row r="172" ht="14.5" customHeight="1" s="61"/>
    <row r="173" ht="14.5" customHeight="1" s="61"/>
    <row r="174" ht="14.5" customHeight="1" s="61"/>
    <row r="175" ht="14.5" customHeight="1" s="61"/>
    <row r="176" ht="14.5" customHeight="1" s="61"/>
    <row r="177" ht="14.5" customHeight="1" s="61"/>
    <row r="178" ht="14.5" customHeight="1" s="61"/>
    <row r="179" ht="14.5" customHeight="1" s="61"/>
    <row r="180" ht="14.5" customHeight="1" s="61"/>
    <row r="181" ht="14.5" customHeight="1" s="61"/>
    <row r="182" ht="14.5" customHeight="1" s="61"/>
    <row r="183" ht="14.5" customHeight="1" s="61"/>
    <row r="184" ht="14.5" customHeight="1" s="61"/>
    <row r="185" ht="14.5" customHeight="1" s="61"/>
    <row r="186" ht="14.5" customHeight="1" s="61"/>
    <row r="187" ht="14.5" customHeight="1" s="61"/>
    <row r="188" ht="14.5" customHeight="1" s="61"/>
    <row r="189" ht="14.5" customHeight="1" s="61"/>
    <row r="190" ht="14.5" customHeight="1" s="61"/>
    <row r="191" ht="14.5" customHeight="1" s="61"/>
    <row r="192" ht="14.5" customHeight="1" s="61"/>
    <row r="193" ht="14.5" customHeight="1" s="61"/>
    <row r="194" ht="14.5" customHeight="1" s="61"/>
    <row r="195" ht="14.5" customHeight="1" s="61"/>
    <row r="196" ht="14.5" customHeight="1" s="61"/>
    <row r="197" ht="14.5" customHeight="1" s="61"/>
    <row r="198" ht="14.5" customHeight="1" s="61"/>
    <row r="199" ht="14.5" customHeight="1" s="61"/>
    <row r="200" ht="14.5" customHeight="1" s="61"/>
    <row r="201" ht="14.5" customHeight="1" s="61"/>
    <row r="202" ht="14.5" customHeight="1" s="61"/>
    <row r="203" ht="14.5" customHeight="1" s="61"/>
    <row r="204" ht="14.5" customHeight="1" s="61"/>
    <row r="205" ht="14.5" customHeight="1" s="61"/>
    <row r="206" ht="14.5" customHeight="1" s="61"/>
    <row r="207" ht="14.5" customHeight="1" s="61"/>
    <row r="208" ht="14.5" customHeight="1" s="61"/>
    <row r="209" ht="14.5" customHeight="1" s="61"/>
    <row r="210" ht="14.5" customHeight="1" s="61"/>
    <row r="211" ht="14.5" customHeight="1" s="61"/>
    <row r="212" ht="14.5" customHeight="1" s="61"/>
    <row r="213" ht="14.5" customHeight="1" s="61"/>
    <row r="214" ht="14.5" customHeight="1" s="61"/>
    <row r="215" ht="14.5" customHeight="1" s="61"/>
    <row r="216" ht="14.5" customHeight="1" s="61"/>
    <row r="217" ht="14.5" customHeight="1" s="61"/>
    <row r="218" ht="14.5" customHeight="1" s="61"/>
    <row r="219" ht="14.5" customHeight="1" s="61"/>
    <row r="220" ht="14.5" customHeight="1" s="61"/>
    <row r="221" ht="14.5" customHeight="1" s="61"/>
    <row r="222" ht="14.5" customHeight="1" s="61"/>
    <row r="223" ht="14.5" customHeight="1" s="61"/>
    <row r="224" ht="14.5" customHeight="1" s="61"/>
    <row r="225" ht="14.5" customHeight="1" s="61"/>
    <row r="226" ht="14.5" customHeight="1" s="61"/>
    <row r="227" ht="14.5" customHeight="1" s="61"/>
    <row r="228" ht="14.5" customHeight="1" s="61"/>
    <row r="229" ht="14.5" customHeight="1" s="61"/>
    <row r="230" ht="14.5" customHeight="1" s="61"/>
    <row r="231" ht="14.5" customHeight="1" s="61"/>
    <row r="232" ht="14.5" customHeight="1" s="61"/>
    <row r="233" ht="14.5" customHeight="1" s="61"/>
    <row r="234" ht="14.5" customHeight="1" s="61"/>
    <row r="235" ht="14.5" customHeight="1" s="61"/>
    <row r="236" ht="14.5" customHeight="1" s="61"/>
    <row r="237" ht="14.5" customHeight="1" s="61"/>
    <row r="238" ht="14.5" customHeight="1" s="61"/>
    <row r="239" ht="14.5" customHeight="1" s="61"/>
    <row r="240" ht="14.5" customHeight="1" s="61"/>
    <row r="241" ht="14.5" customHeight="1" s="61"/>
    <row r="242" ht="14.5" customHeight="1" s="61"/>
    <row r="243" ht="14.5" customHeight="1" s="61"/>
    <row r="244" ht="14.5" customHeight="1" s="61"/>
    <row r="245" ht="14.5" customHeight="1" s="61"/>
    <row r="246" ht="14.5" customHeight="1" s="61"/>
    <row r="247" ht="14.5" customHeight="1" s="61"/>
    <row r="248" ht="14.5" customHeight="1" s="61"/>
    <row r="249" ht="14.5" customHeight="1" s="61"/>
    <row r="250" ht="14.5" customHeight="1" s="61"/>
    <row r="251" ht="14.5" customHeight="1" s="61"/>
    <row r="252" ht="14.5" customHeight="1" s="61"/>
    <row r="253" ht="14.5" customHeight="1" s="61"/>
    <row r="254" ht="14.5" customHeight="1" s="61"/>
    <row r="255" ht="14.5" customHeight="1" s="61"/>
    <row r="256" ht="14.5" customHeight="1" s="61"/>
    <row r="257" ht="14.5" customHeight="1" s="61"/>
    <row r="258" ht="14.5" customHeight="1" s="61"/>
    <row r="259" ht="14.5" customHeight="1" s="61"/>
    <row r="260" ht="14.5" customHeight="1" s="61"/>
    <row r="261" ht="14.5" customHeight="1" s="61"/>
    <row r="262" ht="14.5" customHeight="1" s="61"/>
    <row r="263" ht="14.5" customHeight="1" s="61"/>
    <row r="264" ht="14.5" customHeight="1" s="61"/>
    <row r="265" ht="14.5" customHeight="1" s="61"/>
    <row r="266" ht="14.5" customHeight="1" s="61"/>
    <row r="267" ht="14.5" customHeight="1" s="61"/>
    <row r="268" ht="14.5" customHeight="1" s="61"/>
    <row r="269" ht="14.5" customHeight="1" s="61"/>
    <row r="270" ht="14.5" customHeight="1" s="61"/>
    <row r="271" ht="14.5" customHeight="1" s="61"/>
    <row r="272" ht="14.5" customHeight="1" s="61"/>
    <row r="273" ht="14.5" customHeight="1" s="61"/>
    <row r="274" ht="14.5" customHeight="1" s="61"/>
    <row r="275" ht="14.5" customHeight="1" s="61"/>
    <row r="276" ht="14.5" customHeight="1" s="61"/>
    <row r="277" ht="14.5" customHeight="1" s="61"/>
    <row r="278" ht="14.5" customHeight="1" s="61"/>
    <row r="279" ht="14.5" customHeight="1" s="61"/>
    <row r="280" ht="14.5" customHeight="1" s="61"/>
    <row r="281" ht="14.5" customHeight="1" s="61"/>
    <row r="282" ht="14.5" customHeight="1" s="61"/>
    <row r="283" ht="14.5" customHeight="1" s="61"/>
    <row r="284" ht="14.5" customHeight="1" s="61"/>
    <row r="285" ht="14.5" customHeight="1" s="61"/>
    <row r="286" ht="14.5" customHeight="1" s="61"/>
    <row r="287" ht="14.5" customHeight="1" s="61"/>
    <row r="288" ht="14.5" customHeight="1" s="61"/>
    <row r="289" ht="14.5" customHeight="1" s="61"/>
    <row r="290" ht="14.5" customHeight="1" s="61"/>
    <row r="291" ht="14.5" customHeight="1" s="61"/>
    <row r="292" ht="14.5" customHeight="1" s="61"/>
    <row r="293" ht="14.5" customHeight="1" s="61"/>
    <row r="294" ht="14.5" customHeight="1" s="61"/>
    <row r="295" ht="14.5" customHeight="1" s="61"/>
    <row r="296" ht="14.5" customHeight="1" s="61"/>
    <row r="297" ht="14.5" customHeight="1" s="61"/>
    <row r="298" ht="14.5" customHeight="1" s="61"/>
    <row r="299" ht="14.5" customHeight="1" s="61"/>
    <row r="300" ht="14.5" customHeight="1" s="61"/>
    <row r="301" ht="14.5" customHeight="1" s="61"/>
    <row r="302" ht="14.5" customHeight="1" s="61"/>
    <row r="303" ht="14.5" customHeight="1" s="61"/>
    <row r="304" ht="14.5" customHeight="1" s="61"/>
    <row r="305" ht="14.5" customHeight="1" s="61"/>
    <row r="306" ht="14.5" customHeight="1" s="61"/>
    <row r="307" ht="14.5" customHeight="1" s="61"/>
    <row r="308" ht="14.5" customHeight="1" s="61"/>
    <row r="309" ht="14.5" customHeight="1" s="61"/>
    <row r="310" ht="14.5" customHeight="1" s="61"/>
    <row r="311" ht="14.5" customHeight="1" s="61"/>
    <row r="312" ht="14.5" customHeight="1" s="61"/>
    <row r="313" ht="14.5" customHeight="1" s="61"/>
    <row r="314" ht="14.5" customHeight="1" s="61"/>
    <row r="315" ht="14.5" customHeight="1" s="61"/>
    <row r="316" ht="14.5" customHeight="1" s="61"/>
    <row r="317" ht="14.5" customHeight="1" s="61"/>
    <row r="318" ht="14.5" customHeight="1" s="61"/>
    <row r="319" ht="14.5" customHeight="1" s="61"/>
    <row r="320" ht="14.5" customHeight="1" s="61"/>
    <row r="321" ht="14.5" customHeight="1" s="61"/>
    <row r="322" ht="14.5" customHeight="1" s="61"/>
    <row r="323" ht="14.5" customHeight="1" s="61"/>
    <row r="324" ht="14.5" customHeight="1" s="61"/>
    <row r="325" ht="14.5" customHeight="1" s="61"/>
    <row r="326" ht="14.5" customHeight="1" s="61"/>
    <row r="327" ht="14.5" customHeight="1" s="61"/>
    <row r="328" ht="14.5" customHeight="1" s="61"/>
    <row r="329" ht="14.5" customHeight="1" s="61"/>
    <row r="330" ht="14.5" customHeight="1" s="61"/>
    <row r="331" ht="14.5" customHeight="1" s="61"/>
    <row r="332" ht="14.5" customHeight="1" s="61"/>
    <row r="333" ht="14.5" customHeight="1" s="61"/>
    <row r="334" ht="14.5" customHeight="1" s="61"/>
    <row r="335" ht="14.5" customHeight="1" s="61"/>
    <row r="336" ht="14.5" customHeight="1" s="61"/>
    <row r="337" ht="14.5" customHeight="1" s="61"/>
    <row r="338" ht="14.5" customHeight="1" s="61"/>
    <row r="339" ht="14.5" customHeight="1" s="61"/>
    <row r="340" ht="14.5" customHeight="1" s="61"/>
    <row r="341" ht="14.5" customHeight="1" s="61"/>
    <row r="342" ht="14.5" customHeight="1" s="61"/>
    <row r="343" ht="14.5" customHeight="1" s="61"/>
    <row r="344" ht="14.5" customHeight="1" s="61"/>
    <row r="345" ht="14.5" customHeight="1" s="61"/>
    <row r="346" ht="14.5" customHeight="1" s="61"/>
    <row r="347" ht="14.5" customHeight="1" s="61"/>
    <row r="348" ht="14.5" customHeight="1" s="61"/>
    <row r="349" ht="14.5" customHeight="1" s="61"/>
    <row r="350" ht="14.5" customHeight="1" s="61"/>
    <row r="351" ht="14.5" customHeight="1" s="61"/>
    <row r="352" ht="14.5" customHeight="1" s="61"/>
    <row r="353" ht="14.5" customHeight="1" s="61"/>
    <row r="354" ht="14.5" customHeight="1" s="61"/>
    <row r="355" ht="14.5" customHeight="1" s="61"/>
    <row r="356" ht="14.5" customHeight="1" s="61"/>
    <row r="357" ht="14.5" customHeight="1" s="61"/>
    <row r="358" ht="14.5" customHeight="1" s="61"/>
    <row r="359" ht="14.5" customHeight="1" s="61"/>
    <row r="360" ht="14.5" customHeight="1" s="61"/>
    <row r="361" ht="14.5" customHeight="1" s="61"/>
    <row r="362" ht="14.5" customHeight="1" s="61"/>
    <row r="363" ht="14.5" customHeight="1" s="61"/>
    <row r="364" ht="14.5" customHeight="1" s="61"/>
    <row r="365" ht="14.5" customHeight="1" s="61"/>
    <row r="366" ht="14.5" customHeight="1" s="61"/>
    <row r="367" ht="14.5" customHeight="1" s="61"/>
    <row r="368" ht="14.5" customHeight="1" s="61"/>
    <row r="369" ht="14.5" customHeight="1" s="61"/>
    <row r="370" ht="14.5" customHeight="1" s="61"/>
    <row r="371" ht="14.5" customHeight="1" s="61"/>
    <row r="372" ht="14.5" customHeight="1" s="61"/>
    <row r="373" ht="14.5" customHeight="1" s="61"/>
    <row r="374" ht="14.5" customHeight="1" s="61"/>
    <row r="375" ht="14.5" customHeight="1" s="61"/>
    <row r="376" ht="14.5" customHeight="1" s="61"/>
    <row r="377" ht="14.5" customHeight="1" s="61"/>
    <row r="378" ht="14.5" customHeight="1" s="61"/>
    <row r="379" ht="14.5" customHeight="1" s="61"/>
    <row r="380" ht="14.5" customHeight="1" s="61"/>
    <row r="381" ht="14.5" customHeight="1" s="61"/>
    <row r="382" ht="14.5" customHeight="1" s="61"/>
    <row r="383" ht="14.5" customHeight="1" s="61"/>
    <row r="384" ht="14.5" customHeight="1" s="61"/>
    <row r="385" ht="14.5" customHeight="1" s="61"/>
    <row r="386" ht="14.5" customHeight="1" s="61"/>
    <row r="387" ht="14.5" customHeight="1" s="61"/>
    <row r="388" ht="14.5" customHeight="1" s="61"/>
    <row r="389" ht="14.5" customHeight="1" s="61"/>
    <row r="390" ht="14.5" customHeight="1" s="61"/>
    <row r="391" ht="14.5" customHeight="1" s="61"/>
    <row r="392" ht="14.5" customHeight="1" s="61"/>
    <row r="393" ht="14.5" customHeight="1" s="61"/>
    <row r="394" ht="14.5" customHeight="1" s="61"/>
    <row r="395" ht="14.5" customHeight="1" s="61"/>
    <row r="396" ht="14.5" customHeight="1" s="61"/>
    <row r="397" ht="14.5" customHeight="1" s="61"/>
    <row r="398" ht="14.5" customHeight="1" s="61"/>
    <row r="399" ht="14.5" customHeight="1" s="61"/>
    <row r="400" ht="14.5" customHeight="1" s="61"/>
    <row r="401" ht="14.5" customHeight="1" s="61"/>
    <row r="402" ht="14.5" customHeight="1" s="61"/>
    <row r="403" ht="14.5" customHeight="1" s="61"/>
    <row r="404" ht="14.5" customHeight="1" s="61"/>
    <row r="405" ht="14.5" customHeight="1" s="61"/>
    <row r="406" ht="14.5" customHeight="1" s="61"/>
    <row r="407" ht="14.5" customHeight="1" s="61"/>
    <row r="408" ht="14.5" customHeight="1" s="61"/>
    <row r="409" ht="14.5" customHeight="1" s="61"/>
    <row r="410" ht="14.5" customHeight="1" s="61"/>
    <row r="411" ht="14.5" customHeight="1" s="61"/>
    <row r="412" ht="14.5" customHeight="1" s="61"/>
    <row r="413" ht="14.5" customHeight="1" s="61"/>
    <row r="414" ht="14.5" customHeight="1" s="61"/>
    <row r="415" ht="14.5" customHeight="1" s="61"/>
    <row r="416" ht="14.5" customHeight="1" s="61"/>
    <row r="417" ht="14.5" customHeight="1" s="61"/>
    <row r="418" ht="14.5" customHeight="1" s="61"/>
    <row r="419" ht="14.5" customHeight="1" s="61"/>
    <row r="420" ht="14.5" customHeight="1" s="61"/>
    <row r="421" ht="14.5" customHeight="1" s="61"/>
    <row r="422" ht="14.5" customHeight="1" s="61"/>
    <row r="423" ht="14.5" customHeight="1" s="61"/>
    <row r="424" ht="14.5" customHeight="1" s="61"/>
    <row r="425" ht="14.5" customHeight="1" s="61"/>
    <row r="426" ht="14.5" customHeight="1" s="61"/>
    <row r="427" ht="14.5" customHeight="1" s="61"/>
    <row r="428" ht="14.5" customHeight="1" s="61"/>
    <row r="429" ht="14.5" customHeight="1" s="61"/>
    <row r="430" ht="14.5" customHeight="1" s="61"/>
    <row r="431" ht="14.5" customHeight="1" s="61"/>
    <row r="432" ht="14.5" customHeight="1" s="61"/>
    <row r="433" ht="14.5" customHeight="1" s="61"/>
    <row r="434" ht="14.5" customHeight="1" s="61"/>
    <row r="435" ht="14.5" customHeight="1" s="61"/>
    <row r="436" ht="14.5" customHeight="1" s="61"/>
    <row r="437" ht="14.5" customHeight="1" s="61"/>
    <row r="438" ht="14.5" customHeight="1" s="61"/>
    <row r="439" ht="14.5" customHeight="1" s="61"/>
    <row r="440" ht="14.5" customHeight="1" s="61"/>
    <row r="441" ht="14.5" customHeight="1" s="61"/>
    <row r="442" ht="14.5" customHeight="1" s="61"/>
    <row r="443" ht="14.5" customHeight="1" s="61"/>
    <row r="444" ht="14.5" customHeight="1" s="61"/>
    <row r="445" ht="14.5" customHeight="1" s="61"/>
    <row r="446" ht="14.5" customHeight="1" s="61"/>
    <row r="447" ht="14.5" customHeight="1" s="61"/>
    <row r="448" ht="14.5" customHeight="1" s="61"/>
    <row r="449" ht="14.5" customHeight="1" s="61"/>
    <row r="450" ht="14.5" customHeight="1" s="61"/>
    <row r="451" ht="14.5" customHeight="1" s="61"/>
    <row r="452" ht="14.5" customHeight="1" s="61"/>
    <row r="453" ht="14.5" customHeight="1" s="61"/>
    <row r="454" ht="14.5" customHeight="1" s="61"/>
    <row r="455" ht="14.5" customHeight="1" s="61"/>
    <row r="456" ht="14.5" customHeight="1" s="61"/>
    <row r="457" ht="14.5" customHeight="1" s="61"/>
    <row r="458" ht="14.5" customHeight="1" s="61"/>
    <row r="459" ht="14.5" customHeight="1" s="61"/>
    <row r="460" ht="14.5" customHeight="1" s="61"/>
    <row r="461" ht="14.5" customHeight="1" s="61"/>
    <row r="462" ht="14.5" customHeight="1" s="61"/>
    <row r="463" ht="14.5" customHeight="1" s="61"/>
    <row r="464" ht="14.5" customHeight="1" s="61"/>
    <row r="465" ht="14.5" customHeight="1" s="61"/>
    <row r="466" ht="14.5" customHeight="1" s="61"/>
    <row r="467" ht="14.5" customHeight="1" s="61"/>
    <row r="468" ht="14.5" customHeight="1" s="61"/>
    <row r="469" ht="14.5" customHeight="1" s="61"/>
    <row r="470" ht="14.5" customHeight="1" s="61"/>
    <row r="471" ht="14.5" customHeight="1" s="61"/>
    <row r="472" ht="14.5" customHeight="1" s="61"/>
    <row r="473" ht="14.5" customHeight="1" s="61"/>
    <row r="474" ht="14.5" customHeight="1" s="61"/>
    <row r="475" ht="14.5" customHeight="1" s="61"/>
    <row r="476" ht="14.5" customHeight="1" s="61"/>
    <row r="477" ht="14.5" customHeight="1" s="61"/>
    <row r="478" ht="14.5" customHeight="1" s="61"/>
    <row r="479" ht="14.5" customHeight="1" s="61"/>
    <row r="480" ht="14.5" customHeight="1" s="61"/>
    <row r="481" ht="14.5" customHeight="1" s="61"/>
    <row r="482" ht="14.5" customHeight="1" s="61"/>
    <row r="483" ht="14.5" customHeight="1" s="61"/>
    <row r="484" ht="14.5" customHeight="1" s="61"/>
    <row r="485" ht="14.5" customHeight="1" s="61"/>
    <row r="486" ht="14.5" customHeight="1" s="61"/>
    <row r="487" ht="14.5" customHeight="1" s="61"/>
    <row r="488" ht="14.5" customHeight="1" s="61"/>
    <row r="489" ht="14.5" customHeight="1" s="61"/>
    <row r="490" ht="14.5" customHeight="1" s="61"/>
    <row r="491" ht="14.5" customHeight="1" s="61"/>
    <row r="492" ht="14.5" customHeight="1" s="61"/>
    <row r="493" ht="14.5" customHeight="1" s="61"/>
    <row r="494" ht="14.5" customHeight="1" s="61"/>
    <row r="495" ht="14.5" customHeight="1" s="61"/>
    <row r="496" ht="14.5" customHeight="1" s="61"/>
    <row r="497" ht="14.5" customHeight="1" s="61"/>
    <row r="498" ht="14.5" customHeight="1" s="61"/>
    <row r="499" ht="14.5" customHeight="1" s="61"/>
    <row r="500" ht="14.5" customHeight="1" s="61"/>
    <row r="501" ht="14.5" customHeight="1" s="61"/>
    <row r="502" ht="14.5" customHeight="1" s="61"/>
    <row r="503" ht="14.5" customHeight="1" s="61"/>
    <row r="504" ht="14.5" customHeight="1" s="61"/>
    <row r="505" ht="14.5" customHeight="1" s="61"/>
    <row r="506" ht="14.5" customHeight="1" s="61"/>
    <row r="507" ht="14.5" customHeight="1" s="61"/>
    <row r="508" ht="14.5" customHeight="1" s="61"/>
    <row r="509" ht="14.5" customHeight="1" s="61"/>
    <row r="510" ht="14.5" customHeight="1" s="61"/>
    <row r="511" ht="14.5" customHeight="1" s="61"/>
    <row r="512" ht="14.5" customHeight="1" s="61"/>
    <row r="513" ht="14.5" customHeight="1" s="61"/>
    <row r="514" ht="14.5" customHeight="1" s="61"/>
    <row r="515" ht="14.5" customHeight="1" s="61"/>
    <row r="516" ht="14.5" customHeight="1" s="61"/>
    <row r="517" ht="14.5" customHeight="1" s="61"/>
    <row r="518" ht="14.5" customHeight="1" s="61"/>
    <row r="519" ht="14.5" customHeight="1" s="61"/>
    <row r="520" ht="14.5" customHeight="1" s="61"/>
    <row r="521" ht="14.5" customHeight="1" s="61"/>
    <row r="522" ht="14.5" customHeight="1" s="61"/>
    <row r="523" ht="14.5" customHeight="1" s="61"/>
    <row r="524" ht="14.5" customHeight="1" s="61"/>
    <row r="525" ht="14.5" customHeight="1" s="61"/>
    <row r="526" ht="14.5" customHeight="1" s="61"/>
    <row r="527" ht="14.5" customHeight="1" s="61"/>
    <row r="528" ht="14.5" customHeight="1" s="61"/>
    <row r="529" ht="14.5" customHeight="1" s="61"/>
    <row r="530" ht="14.5" customHeight="1" s="61"/>
    <row r="531" ht="14.5" customHeight="1" s="61"/>
    <row r="532" ht="14.5" customHeight="1" s="61"/>
    <row r="533" ht="14.5" customHeight="1" s="61"/>
    <row r="534" ht="14.5" customHeight="1" s="61"/>
    <row r="535" ht="14.5" customHeight="1" s="61"/>
    <row r="536" ht="14.5" customHeight="1" s="61"/>
    <row r="537" ht="14.5" customHeight="1" s="61"/>
    <row r="538" ht="14.5" customHeight="1" s="61"/>
    <row r="539" ht="14.5" customHeight="1" s="61"/>
    <row r="540" ht="14.5" customHeight="1" s="61"/>
    <row r="541" ht="14.5" customHeight="1" s="61"/>
    <row r="542" ht="14.5" customHeight="1" s="61"/>
    <row r="543" ht="14.5" customHeight="1" s="61"/>
    <row r="544" ht="14.5" customHeight="1" s="61"/>
    <row r="545" ht="14.5" customHeight="1" s="61"/>
    <row r="546" ht="14.5" customHeight="1" s="61"/>
    <row r="547" ht="14.5" customHeight="1" s="61"/>
    <row r="548" ht="14.5" customHeight="1" s="61"/>
    <row r="549" ht="14.5" customHeight="1" s="61"/>
    <row r="550" ht="14.5" customHeight="1" s="61"/>
    <row r="551" ht="14.5" customHeight="1" s="61"/>
    <row r="552" ht="14.5" customHeight="1" s="61"/>
    <row r="553" ht="14.5" customHeight="1" s="61"/>
    <row r="554" ht="14.5" customHeight="1" s="61"/>
    <row r="555" ht="14.5" customHeight="1" s="61"/>
    <row r="556" ht="14.5" customHeight="1" s="61"/>
    <row r="557" ht="14.5" customHeight="1" s="61"/>
    <row r="558" ht="14.5" customHeight="1" s="61"/>
    <row r="559" ht="14.5" customHeight="1" s="61"/>
    <row r="560" ht="14.5" customHeight="1" s="61"/>
    <row r="561" ht="14.5" customHeight="1" s="61"/>
    <row r="562" ht="14.5" customHeight="1" s="61"/>
    <row r="563" ht="14.5" customHeight="1" s="61"/>
    <row r="564" ht="14.5" customHeight="1" s="61"/>
    <row r="565" ht="14.5" customHeight="1" s="61"/>
    <row r="566" ht="14.5" customHeight="1" s="61"/>
    <row r="567" ht="14.5" customHeight="1" s="61"/>
    <row r="568" ht="14.5" customHeight="1" s="61"/>
    <row r="569" ht="14.5" customHeight="1" s="61"/>
    <row r="570" ht="14.5" customHeight="1" s="61"/>
    <row r="571" ht="14.5" customHeight="1" s="61"/>
    <row r="572" ht="14.5" customHeight="1" s="61"/>
    <row r="573" ht="14.5" customHeight="1" s="61"/>
    <row r="574" ht="14.5" customHeight="1" s="61"/>
    <row r="575" ht="14.5" customHeight="1" s="61"/>
    <row r="576" ht="14.5" customHeight="1" s="61"/>
    <row r="577" ht="14.5" customHeight="1" s="61"/>
    <row r="578" ht="14.5" customHeight="1" s="61"/>
    <row r="579" ht="14.5" customHeight="1" s="61"/>
    <row r="580" ht="14.5" customHeight="1" s="61"/>
    <row r="581" ht="14.5" customHeight="1" s="61"/>
    <row r="582" ht="14.5" customHeight="1" s="61"/>
    <row r="583" ht="14.5" customHeight="1" s="61"/>
    <row r="584" ht="14.5" customHeight="1" s="61"/>
    <row r="585" ht="14.5" customHeight="1" s="61"/>
    <row r="586" ht="14.5" customHeight="1" s="61"/>
    <row r="587" ht="14.5" customHeight="1" s="61"/>
    <row r="588" ht="14.5" customHeight="1" s="61"/>
    <row r="589" ht="14.5" customHeight="1" s="61"/>
    <row r="590" ht="14.5" customHeight="1" s="61"/>
    <row r="591" ht="14.5" customHeight="1" s="61"/>
    <row r="592" ht="14.5" customHeight="1" s="61"/>
    <row r="593" ht="14.5" customHeight="1" s="61"/>
    <row r="594" ht="14.5" customHeight="1" s="61"/>
    <row r="595" ht="14.5" customHeight="1" s="61"/>
    <row r="596" ht="14.5" customHeight="1" s="61"/>
    <row r="597" ht="14.5" customHeight="1" s="61"/>
    <row r="598" ht="14.5" customHeight="1" s="61"/>
    <row r="599" ht="14.5" customHeight="1" s="61"/>
    <row r="600" ht="14.5" customHeight="1" s="61"/>
    <row r="601" ht="14.5" customHeight="1" s="61"/>
    <row r="602" ht="14.5" customHeight="1" s="61"/>
    <row r="603" ht="14.5" customHeight="1" s="61"/>
    <row r="604" ht="14.5" customHeight="1" s="61"/>
    <row r="605" ht="14.5" customHeight="1" s="61"/>
    <row r="606" ht="14.5" customHeight="1" s="61"/>
    <row r="607" ht="14.5" customHeight="1" s="61"/>
    <row r="608" ht="14.5" customHeight="1" s="61"/>
    <row r="609" ht="14.5" customHeight="1" s="61"/>
    <row r="610" ht="14.5" customHeight="1" s="61"/>
    <row r="611" ht="14.5" customHeight="1" s="61"/>
    <row r="612" ht="14.5" customHeight="1" s="61"/>
    <row r="613" ht="14.5" customHeight="1" s="61"/>
    <row r="614" ht="14.5" customHeight="1" s="61"/>
    <row r="615" ht="14.5" customHeight="1" s="61"/>
    <row r="616" ht="14.5" customHeight="1" s="61"/>
    <row r="617" ht="14.5" customHeight="1" s="61"/>
    <row r="618" ht="14.5" customHeight="1" s="61"/>
    <row r="619" ht="14.5" customHeight="1" s="61"/>
    <row r="620" ht="14.5" customHeight="1" s="61"/>
    <row r="621" ht="14.5" customHeight="1" s="61"/>
    <row r="622" ht="14.5" customHeight="1" s="61"/>
  </sheetData>
  <mergeCells count="46">
    <mergeCell ref="B3:C3"/>
    <mergeCell ref="D3:E3"/>
    <mergeCell ref="G3:H3"/>
    <mergeCell ref="B4:C6"/>
    <mergeCell ref="D4:E4"/>
    <mergeCell ref="G4:I4"/>
    <mergeCell ref="D5:E5"/>
    <mergeCell ref="G5:H5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8:C18"/>
    <mergeCell ref="G18:H18"/>
    <mergeCell ref="B11:C11"/>
    <mergeCell ref="D11:E11"/>
    <mergeCell ref="G11:H11"/>
    <mergeCell ref="B12:C12"/>
    <mergeCell ref="D12:E12"/>
    <mergeCell ref="G12:H12"/>
    <mergeCell ref="G13:H13"/>
    <mergeCell ref="G14:H14"/>
    <mergeCell ref="G15:H15"/>
    <mergeCell ref="G16:H16"/>
    <mergeCell ref="G17:H17"/>
    <mergeCell ref="H23:H24"/>
    <mergeCell ref="B19:C19"/>
    <mergeCell ref="B20:C20"/>
    <mergeCell ref="B21:C21"/>
    <mergeCell ref="B22:I22"/>
    <mergeCell ref="B23:B24"/>
    <mergeCell ref="C23:C24"/>
    <mergeCell ref="D23:D24"/>
    <mergeCell ref="E23:E24"/>
    <mergeCell ref="F23:F24"/>
    <mergeCell ref="G23:G24"/>
  </mergeCells>
  <dataValidations count="2">
    <dataValidation sqref="I18" showErrorMessage="1" showInputMessage="1" allowBlank="0" type="list">
      <formula1>"Acceso, Spento"</formula1>
    </dataValidation>
    <dataValidation sqref="I11" showErrorMessage="1" showInputMessage="1" allowBlank="0" type="list">
      <formula1>"Annuale, Semestrale, Trimestrale, Bimestrale, Mensile, Semestrale, Bisettimanale, Settimanale"</formula1>
    </dataValidation>
  </dataValidations>
  <pageMargins left="0.25" right="0.25" top="0.25" bottom="0.25" header="0" footer="0"/>
  <pageSetup orientation="portrait" scale="96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54" min="1" max="1"/>
    <col width="88.36328125" customWidth="1" style="54" min="2" max="2"/>
    <col width="10.81640625" customWidth="1" style="54" min="3" max="16384"/>
  </cols>
  <sheetData>
    <row r="1" ht="20" customHeight="1" s="61"/>
    <row r="2" ht="105" customHeight="1" s="61">
      <c r="B2" s="5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2017-01-30T13:22:22Z</dcterms:created>
  <dcterms:modified xmlns:dcterms="http://purl.org/dc/terms/" xmlns:xsi="http://www.w3.org/2001/XMLSchema-instance" xsi:type="dcterms:W3CDTF">2020-09-24T18:17:34Z</dcterms:modified>
  <cp:lastModifiedBy>ragaz</cp:lastModifiedBy>
</cp:coreProperties>
</file>